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8835" tabRatio="534" activeTab="2"/>
  </bookViews>
  <sheets>
    <sheet name="реализация уч. плана" sheetId="1" r:id="rId1"/>
    <sheet name="итоги успеваемости" sheetId="2" r:id="rId2"/>
    <sheet name="конкурсы" sheetId="3" r:id="rId3"/>
  </sheets>
  <definedNames/>
  <calcPr fullCalcOnLoad="1"/>
</workbook>
</file>

<file path=xl/sharedStrings.xml><?xml version="1.0" encoding="utf-8"?>
<sst xmlns="http://schemas.openxmlformats.org/spreadsheetml/2006/main" count="159" uniqueCount="71">
  <si>
    <t>Учитель</t>
  </si>
  <si>
    <t>предмет</t>
  </si>
  <si>
    <t>Название конкурса, уровень</t>
  </si>
  <si>
    <t>общее кол-во участников</t>
  </si>
  <si>
    <t>кол-во призеров</t>
  </si>
  <si>
    <t>% призеров</t>
  </si>
  <si>
    <t>кол-во победителей</t>
  </si>
  <si>
    <t>% победителей</t>
  </si>
  <si>
    <t>Итого:</t>
  </si>
  <si>
    <t>Выполнение программы по предмету</t>
  </si>
  <si>
    <t>Класс</t>
  </si>
  <si>
    <t>I четверть</t>
  </si>
  <si>
    <t>II четверть</t>
  </si>
  <si>
    <t>III четверть</t>
  </si>
  <si>
    <t>VI четверть</t>
  </si>
  <si>
    <t>Итого за год</t>
  </si>
  <si>
    <t>Кол-во часов по рабочей программе</t>
  </si>
  <si>
    <t>Кол-во контрольных работ</t>
  </si>
  <si>
    <t>по плану</t>
  </si>
  <si>
    <t>по факту</t>
  </si>
  <si>
    <t>% выполнения</t>
  </si>
  <si>
    <t>Результаты административных контрольных работ</t>
  </si>
  <si>
    <t>Входящий контроль</t>
  </si>
  <si>
    <t>Итоги I полугодия</t>
  </si>
  <si>
    <t>Динамика обученности в сравнении с входящим контролем на %:</t>
  </si>
  <si>
    <t>Динамика качества в сравнеии с входящим контролем на %:</t>
  </si>
  <si>
    <t>Годовая контрольная</t>
  </si>
  <si>
    <t>Динамика обученности в сравнении с I полугодием на %:</t>
  </si>
  <si>
    <t>Динамика качества в сравнеии с I полугодием на %:</t>
  </si>
  <si>
    <t>обученность</t>
  </si>
  <si>
    <t>кач-во</t>
  </si>
  <si>
    <t>предмет:</t>
  </si>
  <si>
    <t>Кол-во уч-ся на начало года</t>
  </si>
  <si>
    <t>1 четверть</t>
  </si>
  <si>
    <t>2 четверть</t>
  </si>
  <si>
    <t>3 четверть</t>
  </si>
  <si>
    <t>4 четверть</t>
  </si>
  <si>
    <t>год</t>
  </si>
  <si>
    <t>% успеваемости</t>
  </si>
  <si>
    <t>% качества</t>
  </si>
  <si>
    <t>на конец четверти</t>
  </si>
  <si>
    <t>прибыло</t>
  </si>
  <si>
    <t>убыло</t>
  </si>
  <si>
    <t>кол-во аттестованных</t>
  </si>
  <si>
    <t>кол-во отличников</t>
  </si>
  <si>
    <t xml:space="preserve">кол-во неуспевающих </t>
  </si>
  <si>
    <t>% отличников</t>
  </si>
  <si>
    <t>на конец года</t>
  </si>
  <si>
    <t>Итого по учителю</t>
  </si>
  <si>
    <t>Итоги прошлого года (вх. Контр.)</t>
  </si>
  <si>
    <t>ср. балл</t>
  </si>
  <si>
    <t xml:space="preserve">кол-во обучающихся на "4" </t>
  </si>
  <si>
    <t>Кардовская В.В.</t>
  </si>
  <si>
    <t>Экономика, математика</t>
  </si>
  <si>
    <t>Тарасова Т.А.</t>
  </si>
  <si>
    <t>Литература</t>
  </si>
  <si>
    <t>Кол-во внеклассного чт.</t>
  </si>
  <si>
    <t>Кол-во развития речи</t>
  </si>
  <si>
    <t>ШКОЛЬНАЯ ОЛИМПИАДА</t>
  </si>
  <si>
    <t>7Б</t>
  </si>
  <si>
    <t>7В</t>
  </si>
  <si>
    <t>8Г</t>
  </si>
  <si>
    <t>5В</t>
  </si>
  <si>
    <t>литература</t>
  </si>
  <si>
    <t>II м.-2уч.III ч.</t>
  </si>
  <si>
    <t>III городской Конкурс чтецов и художников "Если сердце мирам распахнуть…"(Пакт Рериха) апрель 2014</t>
  </si>
  <si>
    <t>7Б,В-17 уч; 8Г-14 уч.=31 уч.</t>
  </si>
  <si>
    <t>IIиIIIм.3</t>
  </si>
  <si>
    <r>
      <t>Посещение выставки "Пакт Рериха",История и современность" из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фонда Международного Центра Рерихов г. Москвы в выставочном зале МБУ "Дворец искусств."</t>
    </r>
  </si>
  <si>
    <t>Всесоюзная дистанционная игра по русскому языку и литературе" Русское слово." Апрель "Весна." 2014г.</t>
  </si>
  <si>
    <t>Всесоюзная дистанционная игра по русскому языку и литературе" Русское слово." Сентябрь.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</si>
</sst>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4" borderId="10" xfId="0" applyFill="1" applyBorder="1" applyAlignment="1">
      <alignment textRotation="90" wrapText="1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0" xfId="0" applyBorder="1" applyAlignment="1">
      <alignment wrapText="1" shrinkToFi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textRotation="90" wrapText="1"/>
    </xf>
    <xf numFmtId="10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4" borderId="10" xfId="0" applyFill="1" applyBorder="1" applyAlignment="1">
      <alignment textRotation="90" wrapText="1"/>
    </xf>
    <xf numFmtId="0" fontId="4" fillId="4" borderId="10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35" borderId="10" xfId="0" applyFill="1" applyBorder="1" applyAlignment="1">
      <alignment textRotation="90"/>
    </xf>
    <xf numFmtId="0" fontId="4" fillId="35" borderId="12" xfId="0" applyFont="1" applyFill="1" applyBorder="1" applyAlignment="1">
      <alignment/>
    </xf>
    <xf numFmtId="0" fontId="0" fillId="35" borderId="10" xfId="0" applyFill="1" applyBorder="1" applyAlignment="1">
      <alignment textRotation="90" wrapText="1"/>
    </xf>
    <xf numFmtId="2" fontId="4" fillId="35" borderId="12" xfId="0" applyNumberFormat="1" applyFont="1" applyFill="1" applyBorder="1" applyAlignment="1">
      <alignment/>
    </xf>
    <xf numFmtId="0" fontId="0" fillId="36" borderId="10" xfId="0" applyFill="1" applyBorder="1" applyAlignment="1">
      <alignment textRotation="90"/>
    </xf>
    <xf numFmtId="2" fontId="4" fillId="36" borderId="10" xfId="0" applyNumberFormat="1" applyFont="1" applyFill="1" applyBorder="1" applyAlignment="1">
      <alignment/>
    </xf>
    <xf numFmtId="2" fontId="4" fillId="36" borderId="0" xfId="0" applyNumberFormat="1" applyFont="1" applyFill="1" applyAlignment="1">
      <alignment/>
    </xf>
    <xf numFmtId="0" fontId="4" fillId="36" borderId="12" xfId="0" applyFont="1" applyFill="1" applyBorder="1" applyAlignment="1">
      <alignment/>
    </xf>
    <xf numFmtId="0" fontId="0" fillId="36" borderId="10" xfId="0" applyFill="1" applyBorder="1" applyAlignment="1">
      <alignment textRotation="90" wrapText="1"/>
    </xf>
    <xf numFmtId="2" fontId="4" fillId="36" borderId="12" xfId="0" applyNumberFormat="1" applyFont="1" applyFill="1" applyBorder="1" applyAlignment="1">
      <alignment/>
    </xf>
    <xf numFmtId="0" fontId="0" fillId="37" borderId="10" xfId="0" applyFill="1" applyBorder="1" applyAlignment="1">
      <alignment textRotation="90" wrapText="1"/>
    </xf>
    <xf numFmtId="164" fontId="4" fillId="37" borderId="10" xfId="0" applyNumberFormat="1" applyFont="1" applyFill="1" applyBorder="1" applyAlignment="1">
      <alignment/>
    </xf>
    <xf numFmtId="164" fontId="4" fillId="37" borderId="12" xfId="0" applyNumberFormat="1" applyFont="1" applyFill="1" applyBorder="1" applyAlignment="1">
      <alignment/>
    </xf>
    <xf numFmtId="0" fontId="4" fillId="37" borderId="12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4" fillId="37" borderId="12" xfId="0" applyNumberFormat="1" applyFont="1" applyFill="1" applyBorder="1" applyAlignment="1">
      <alignment/>
    </xf>
    <xf numFmtId="165" fontId="4" fillId="35" borderId="10" xfId="0" applyNumberFormat="1" applyFont="1" applyFill="1" applyBorder="1" applyAlignment="1">
      <alignment/>
    </xf>
    <xf numFmtId="10" fontId="4" fillId="35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0" fontId="4" fillId="36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 textRotation="90" wrapText="1"/>
    </xf>
    <xf numFmtId="2" fontId="0" fillId="36" borderId="10" xfId="0" applyNumberFormat="1" applyFill="1" applyBorder="1" applyAlignment="1">
      <alignment textRotation="90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32" borderId="13" xfId="0" applyFill="1" applyBorder="1" applyAlignment="1">
      <alignment horizontal="center" textRotation="90" wrapText="1"/>
    </xf>
    <xf numFmtId="0" fontId="0" fillId="32" borderId="14" xfId="0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9" fontId="2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"/>
    </sheetView>
  </sheetViews>
  <sheetFormatPr defaultColWidth="9.00390625" defaultRowHeight="12.75"/>
  <cols>
    <col min="1" max="1" width="13.25390625" style="0" bestFit="1" customWidth="1"/>
    <col min="5" max="7" width="8.125" style="0" bestFit="1" customWidth="1"/>
    <col min="8" max="11" width="7.625" style="0" customWidth="1"/>
    <col min="12" max="13" width="8.125" style="0" bestFit="1" customWidth="1"/>
    <col min="14" max="14" width="5.25390625" style="0" bestFit="1" customWidth="1"/>
    <col min="15" max="15" width="6.00390625" style="0" bestFit="1" customWidth="1"/>
    <col min="16" max="16" width="8.875" style="0" customWidth="1"/>
    <col min="17" max="17" width="6.25390625" style="0" customWidth="1"/>
    <col min="18" max="18" width="5.00390625" style="0" customWidth="1"/>
    <col min="19" max="19" width="6.00390625" style="0" customWidth="1"/>
    <col min="20" max="21" width="4.00390625" style="0" bestFit="1" customWidth="1"/>
    <col min="22" max="22" width="7.875" style="0" bestFit="1" customWidth="1"/>
    <col min="23" max="25" width="5.75390625" style="0" customWidth="1"/>
    <col min="26" max="26" width="7.125" style="0" customWidth="1"/>
    <col min="27" max="27" width="6.00390625" style="0" customWidth="1"/>
    <col min="28" max="28" width="7.25390625" style="0" customWidth="1"/>
    <col min="29" max="29" width="6.625" style="0" customWidth="1"/>
    <col min="30" max="30" width="5.625" style="0" customWidth="1"/>
    <col min="31" max="31" width="7.25390625" style="0" customWidth="1"/>
  </cols>
  <sheetData>
    <row r="1" spans="1:2" ht="15.75" hidden="1">
      <c r="A1" s="1"/>
      <c r="B1" s="1" t="s">
        <v>52</v>
      </c>
    </row>
    <row r="2" ht="12.75" hidden="1">
      <c r="A2" s="3" t="s">
        <v>1</v>
      </c>
    </row>
    <row r="3" spans="3:8" ht="15.75" hidden="1">
      <c r="C3" s="1" t="s">
        <v>9</v>
      </c>
      <c r="H3" t="s">
        <v>53</v>
      </c>
    </row>
    <row r="4" spans="1:31" ht="12.75">
      <c r="A4" s="80" t="s">
        <v>10</v>
      </c>
      <c r="B4" s="81" t="s">
        <v>11</v>
      </c>
      <c r="C4" s="81"/>
      <c r="D4" s="81"/>
      <c r="E4" s="81"/>
      <c r="F4" s="81"/>
      <c r="G4" s="81"/>
      <c r="H4" s="76" t="s">
        <v>12</v>
      </c>
      <c r="I4" s="76"/>
      <c r="J4" s="76"/>
      <c r="K4" s="76"/>
      <c r="L4" s="76"/>
      <c r="M4" s="76"/>
      <c r="N4" s="76" t="s">
        <v>13</v>
      </c>
      <c r="O4" s="76"/>
      <c r="P4" s="76"/>
      <c r="Q4" s="76"/>
      <c r="R4" s="76"/>
      <c r="S4" s="76"/>
      <c r="T4" s="76" t="s">
        <v>14</v>
      </c>
      <c r="U4" s="76"/>
      <c r="V4" s="76"/>
      <c r="W4" s="76"/>
      <c r="X4" s="76"/>
      <c r="Y4" s="76"/>
      <c r="Z4" s="76" t="s">
        <v>15</v>
      </c>
      <c r="AA4" s="76"/>
      <c r="AB4" s="76"/>
      <c r="AC4" s="76"/>
      <c r="AD4" s="76"/>
      <c r="AE4" s="76"/>
    </row>
    <row r="5" spans="1:31" ht="52.5" customHeight="1">
      <c r="A5" s="80"/>
      <c r="B5" s="77" t="s">
        <v>16</v>
      </c>
      <c r="C5" s="78"/>
      <c r="D5" s="79"/>
      <c r="E5" s="74" t="s">
        <v>57</v>
      </c>
      <c r="F5" s="74" t="s">
        <v>56</v>
      </c>
      <c r="G5" s="74" t="s">
        <v>17</v>
      </c>
      <c r="H5" s="77" t="s">
        <v>16</v>
      </c>
      <c r="I5" s="78"/>
      <c r="J5" s="79"/>
      <c r="K5" s="74" t="s">
        <v>57</v>
      </c>
      <c r="L5" s="74" t="s">
        <v>56</v>
      </c>
      <c r="M5" s="74" t="s">
        <v>17</v>
      </c>
      <c r="N5" s="77" t="s">
        <v>16</v>
      </c>
      <c r="O5" s="78"/>
      <c r="P5" s="79"/>
      <c r="Q5" s="74" t="s">
        <v>57</v>
      </c>
      <c r="R5" s="74" t="s">
        <v>56</v>
      </c>
      <c r="S5" s="74" t="s">
        <v>17</v>
      </c>
      <c r="T5" s="77" t="s">
        <v>16</v>
      </c>
      <c r="U5" s="78"/>
      <c r="V5" s="79"/>
      <c r="W5" s="74" t="s">
        <v>57</v>
      </c>
      <c r="X5" s="74" t="s">
        <v>56</v>
      </c>
      <c r="Y5" s="74" t="s">
        <v>17</v>
      </c>
      <c r="Z5" s="77" t="s">
        <v>16</v>
      </c>
      <c r="AA5" s="78"/>
      <c r="AB5" s="79"/>
      <c r="AC5" s="74" t="s">
        <v>57</v>
      </c>
      <c r="AD5" s="74" t="s">
        <v>56</v>
      </c>
      <c r="AE5" s="74" t="s">
        <v>17</v>
      </c>
    </row>
    <row r="6" spans="1:31" ht="102" customHeight="1">
      <c r="A6" s="80"/>
      <c r="B6" s="10" t="s">
        <v>18</v>
      </c>
      <c r="C6" s="10" t="s">
        <v>19</v>
      </c>
      <c r="D6" s="10" t="s">
        <v>20</v>
      </c>
      <c r="E6" s="75"/>
      <c r="F6" s="75"/>
      <c r="G6" s="75"/>
      <c r="H6" s="29" t="s">
        <v>18</v>
      </c>
      <c r="I6" s="29" t="s">
        <v>19</v>
      </c>
      <c r="J6" s="29" t="s">
        <v>20</v>
      </c>
      <c r="K6" s="75"/>
      <c r="L6" s="75"/>
      <c r="M6" s="75"/>
      <c r="N6" s="30" t="s">
        <v>18</v>
      </c>
      <c r="O6" s="30" t="s">
        <v>19</v>
      </c>
      <c r="P6" s="30" t="s">
        <v>20</v>
      </c>
      <c r="Q6" s="75"/>
      <c r="R6" s="75"/>
      <c r="S6" s="75"/>
      <c r="T6" s="30" t="s">
        <v>18</v>
      </c>
      <c r="U6" s="30" t="s">
        <v>19</v>
      </c>
      <c r="V6" s="30" t="s">
        <v>20</v>
      </c>
      <c r="W6" s="75"/>
      <c r="X6" s="75"/>
      <c r="Y6" s="75"/>
      <c r="Z6" s="29" t="s">
        <v>18</v>
      </c>
      <c r="AA6" s="29" t="s">
        <v>19</v>
      </c>
      <c r="AB6" s="30" t="s">
        <v>20</v>
      </c>
      <c r="AC6" s="75"/>
      <c r="AD6" s="75"/>
      <c r="AE6" s="75"/>
    </row>
    <row r="7" spans="1:31" ht="12.75">
      <c r="A7" s="15" t="s">
        <v>61</v>
      </c>
      <c r="B7" s="11">
        <v>27</v>
      </c>
      <c r="C7" s="11">
        <v>26</v>
      </c>
      <c r="D7" s="94">
        <v>1</v>
      </c>
      <c r="E7" s="8">
        <v>3</v>
      </c>
      <c r="F7" s="8">
        <v>3</v>
      </c>
      <c r="G7" s="8">
        <v>0</v>
      </c>
      <c r="H7" s="11">
        <v>21</v>
      </c>
      <c r="I7" s="11">
        <v>22</v>
      </c>
      <c r="J7" s="94">
        <v>1</v>
      </c>
      <c r="K7" s="8">
        <v>4</v>
      </c>
      <c r="L7" s="8">
        <v>1</v>
      </c>
      <c r="M7" s="70">
        <v>1</v>
      </c>
      <c r="N7" s="71">
        <v>30</v>
      </c>
      <c r="O7" s="11">
        <v>30</v>
      </c>
      <c r="P7" s="72">
        <f>O7/N7</f>
        <v>1</v>
      </c>
      <c r="Q7" s="69">
        <v>5</v>
      </c>
      <c r="R7" s="69">
        <v>4</v>
      </c>
      <c r="S7" s="69">
        <v>2</v>
      </c>
      <c r="T7" s="71">
        <v>27</v>
      </c>
      <c r="U7" s="11">
        <v>27</v>
      </c>
      <c r="V7" s="73">
        <v>100</v>
      </c>
      <c r="W7" s="69">
        <v>5</v>
      </c>
      <c r="X7" s="69">
        <v>4</v>
      </c>
      <c r="Y7" s="69">
        <v>1</v>
      </c>
      <c r="Z7" s="11">
        <v>105</v>
      </c>
      <c r="AA7" s="11">
        <v>105</v>
      </c>
      <c r="AB7" s="73">
        <f>AA7/Z7*100</f>
        <v>100</v>
      </c>
      <c r="AC7" s="71">
        <v>17</v>
      </c>
      <c r="AD7" s="71">
        <v>11</v>
      </c>
      <c r="AE7" s="11">
        <v>4</v>
      </c>
    </row>
    <row r="8" spans="1:31" ht="12.75">
      <c r="A8" s="15" t="s">
        <v>59</v>
      </c>
      <c r="B8" s="11">
        <v>17</v>
      </c>
      <c r="C8" s="11">
        <v>17</v>
      </c>
      <c r="D8" s="94">
        <v>1</v>
      </c>
      <c r="E8" s="8">
        <v>2</v>
      </c>
      <c r="F8" s="8">
        <v>1</v>
      </c>
      <c r="G8" s="8">
        <v>1</v>
      </c>
      <c r="H8" s="11">
        <v>14</v>
      </c>
      <c r="I8" s="11">
        <v>14</v>
      </c>
      <c r="J8" s="94">
        <v>1</v>
      </c>
      <c r="K8" s="8">
        <v>2</v>
      </c>
      <c r="L8" s="8">
        <v>1</v>
      </c>
      <c r="M8" s="69">
        <v>0</v>
      </c>
      <c r="N8" s="71">
        <v>20</v>
      </c>
      <c r="O8" s="11">
        <v>20</v>
      </c>
      <c r="P8" s="72">
        <f>O8/N8</f>
        <v>1</v>
      </c>
      <c r="Q8" s="69">
        <v>3</v>
      </c>
      <c r="R8" s="69">
        <v>0</v>
      </c>
      <c r="S8" s="69">
        <v>1</v>
      </c>
      <c r="T8" s="71">
        <v>18</v>
      </c>
      <c r="U8" s="71">
        <v>18</v>
      </c>
      <c r="V8" s="71">
        <v>100</v>
      </c>
      <c r="W8" s="70">
        <v>0</v>
      </c>
      <c r="X8" s="70">
        <v>4</v>
      </c>
      <c r="Y8" s="70">
        <v>1</v>
      </c>
      <c r="Z8" s="11">
        <v>70</v>
      </c>
      <c r="AA8" s="11">
        <v>70</v>
      </c>
      <c r="AB8" s="73">
        <f aca="true" t="shared" si="0" ref="AB8:AB20">AA8/Z8*100</f>
        <v>100</v>
      </c>
      <c r="AC8" s="71">
        <v>7</v>
      </c>
      <c r="AD8" s="71">
        <v>6</v>
      </c>
      <c r="AE8" s="71">
        <v>3</v>
      </c>
    </row>
    <row r="9" spans="1:31" ht="12.75">
      <c r="A9" s="15" t="s">
        <v>60</v>
      </c>
      <c r="B9" s="11">
        <v>17</v>
      </c>
      <c r="C9" s="11">
        <v>17</v>
      </c>
      <c r="D9" s="94">
        <v>1</v>
      </c>
      <c r="E9" s="8">
        <v>2</v>
      </c>
      <c r="F9" s="8">
        <v>1</v>
      </c>
      <c r="G9" s="8">
        <v>1</v>
      </c>
      <c r="H9" s="11">
        <v>14</v>
      </c>
      <c r="I9" s="11">
        <v>14</v>
      </c>
      <c r="J9" s="94">
        <v>1</v>
      </c>
      <c r="K9" s="8">
        <v>2</v>
      </c>
      <c r="L9" s="8">
        <v>1</v>
      </c>
      <c r="M9" s="70">
        <v>0</v>
      </c>
      <c r="N9" s="71">
        <v>20</v>
      </c>
      <c r="O9" s="71">
        <v>20</v>
      </c>
      <c r="P9" s="72">
        <f>O9/N9</f>
        <v>1</v>
      </c>
      <c r="Q9" s="70">
        <v>3</v>
      </c>
      <c r="R9" s="70">
        <v>0</v>
      </c>
      <c r="S9" s="70">
        <v>1</v>
      </c>
      <c r="T9" s="71">
        <v>18</v>
      </c>
      <c r="U9" s="71">
        <v>18</v>
      </c>
      <c r="V9" s="71">
        <v>100</v>
      </c>
      <c r="W9" s="70">
        <v>0</v>
      </c>
      <c r="X9" s="70">
        <v>4</v>
      </c>
      <c r="Y9" s="70">
        <v>1</v>
      </c>
      <c r="Z9" s="71">
        <v>70</v>
      </c>
      <c r="AA9" s="71">
        <v>70</v>
      </c>
      <c r="AB9" s="73">
        <f t="shared" si="0"/>
        <v>100</v>
      </c>
      <c r="AC9" s="71">
        <f aca="true" t="shared" si="1" ref="AC9:AC20">W9+Q9+K9+E9</f>
        <v>7</v>
      </c>
      <c r="AD9" s="71">
        <f aca="true" t="shared" si="2" ref="AD9:AD20">X9+R9+L9+F9</f>
        <v>6</v>
      </c>
      <c r="AE9" s="71">
        <f aca="true" t="shared" si="3" ref="AE9:AE20">Y9+S9+M9+G9</f>
        <v>3</v>
      </c>
    </row>
    <row r="10" spans="1:31" ht="12.75">
      <c r="A10" s="15" t="s">
        <v>62</v>
      </c>
      <c r="B10" s="11">
        <v>27</v>
      </c>
      <c r="C10" s="11">
        <v>27</v>
      </c>
      <c r="D10" s="94">
        <v>1</v>
      </c>
      <c r="E10" s="8">
        <v>0</v>
      </c>
      <c r="F10" s="8">
        <v>0</v>
      </c>
      <c r="G10" s="8">
        <v>0</v>
      </c>
      <c r="H10" s="11">
        <v>21</v>
      </c>
      <c r="I10" s="11">
        <v>21</v>
      </c>
      <c r="J10" s="94">
        <v>1</v>
      </c>
      <c r="K10" s="8">
        <v>1</v>
      </c>
      <c r="L10" s="8">
        <v>0</v>
      </c>
      <c r="M10" s="70">
        <v>1</v>
      </c>
      <c r="N10" s="71">
        <v>30</v>
      </c>
      <c r="O10" s="71">
        <v>30</v>
      </c>
      <c r="P10" s="72">
        <v>1</v>
      </c>
      <c r="Q10" s="70">
        <v>4</v>
      </c>
      <c r="R10" s="70">
        <v>2</v>
      </c>
      <c r="S10" s="70">
        <v>1</v>
      </c>
      <c r="T10" s="71">
        <v>27</v>
      </c>
      <c r="U10" s="71">
        <v>27</v>
      </c>
      <c r="V10" s="71">
        <v>100</v>
      </c>
      <c r="W10" s="70">
        <v>4</v>
      </c>
      <c r="X10" s="70">
        <v>2</v>
      </c>
      <c r="Y10" s="70">
        <v>1</v>
      </c>
      <c r="Z10" s="71">
        <f aca="true" t="shared" si="4" ref="Z10:Z20">T10+N10+H10+B10</f>
        <v>105</v>
      </c>
      <c r="AA10" s="71">
        <f aca="true" t="shared" si="5" ref="AA10:AA20">U10+O10+I10+C10</f>
        <v>105</v>
      </c>
      <c r="AB10" s="73">
        <f t="shared" si="0"/>
        <v>100</v>
      </c>
      <c r="AC10" s="71">
        <f t="shared" si="1"/>
        <v>9</v>
      </c>
      <c r="AD10" s="71">
        <f t="shared" si="2"/>
        <v>4</v>
      </c>
      <c r="AE10" s="71">
        <f t="shared" si="3"/>
        <v>3</v>
      </c>
    </row>
    <row r="11" spans="1:31" ht="12.75">
      <c r="A11" s="15">
        <f>'итоги успеваемости'!A9</f>
        <v>0</v>
      </c>
      <c r="B11" s="11"/>
      <c r="C11" s="11"/>
      <c r="D11" s="11"/>
      <c r="E11" s="8"/>
      <c r="F11" s="8"/>
      <c r="G11" s="8"/>
      <c r="H11" s="11"/>
      <c r="I11" s="11"/>
      <c r="J11" s="11"/>
      <c r="K11" s="8"/>
      <c r="L11" s="8"/>
      <c r="M11" s="70"/>
      <c r="N11" s="71"/>
      <c r="O11" s="71"/>
      <c r="P11" s="72"/>
      <c r="Q11" s="70"/>
      <c r="R11" s="70"/>
      <c r="S11" s="70"/>
      <c r="T11" s="71"/>
      <c r="U11" s="71"/>
      <c r="V11" s="71"/>
      <c r="W11" s="70"/>
      <c r="X11" s="70"/>
      <c r="Y11" s="70"/>
      <c r="Z11" s="71">
        <f t="shared" si="4"/>
        <v>0</v>
      </c>
      <c r="AA11" s="71">
        <f t="shared" si="5"/>
        <v>0</v>
      </c>
      <c r="AB11" s="73" t="e">
        <f t="shared" si="0"/>
        <v>#DIV/0!</v>
      </c>
      <c r="AC11" s="71">
        <f t="shared" si="1"/>
        <v>0</v>
      </c>
      <c r="AD11" s="71">
        <f t="shared" si="2"/>
        <v>0</v>
      </c>
      <c r="AE11" s="71">
        <f t="shared" si="3"/>
        <v>0</v>
      </c>
    </row>
    <row r="12" spans="1:31" ht="12.75">
      <c r="A12" s="15">
        <f>'итоги успеваемости'!A10</f>
        <v>0</v>
      </c>
      <c r="B12" s="11"/>
      <c r="C12" s="11"/>
      <c r="D12" s="11"/>
      <c r="E12" s="8"/>
      <c r="F12" s="8"/>
      <c r="G12" s="8"/>
      <c r="H12" s="11"/>
      <c r="I12" s="11"/>
      <c r="J12" s="11"/>
      <c r="K12" s="8"/>
      <c r="L12" s="8"/>
      <c r="M12" s="70"/>
      <c r="N12" s="71"/>
      <c r="O12" s="71"/>
      <c r="P12" s="72"/>
      <c r="Q12" s="70"/>
      <c r="R12" s="70"/>
      <c r="S12" s="70"/>
      <c r="T12" s="71"/>
      <c r="U12" s="71"/>
      <c r="V12" s="71"/>
      <c r="W12" s="70"/>
      <c r="X12" s="70"/>
      <c r="Y12" s="70"/>
      <c r="Z12" s="71">
        <f t="shared" si="4"/>
        <v>0</v>
      </c>
      <c r="AA12" s="71">
        <f t="shared" si="5"/>
        <v>0</v>
      </c>
      <c r="AB12" s="73" t="e">
        <f t="shared" si="0"/>
        <v>#DIV/0!</v>
      </c>
      <c r="AC12" s="71">
        <f t="shared" si="1"/>
        <v>0</v>
      </c>
      <c r="AD12" s="71">
        <f t="shared" si="2"/>
        <v>0</v>
      </c>
      <c r="AE12" s="71">
        <f t="shared" si="3"/>
        <v>0</v>
      </c>
    </row>
    <row r="13" spans="1:31" ht="12.75">
      <c r="A13" s="15">
        <f>'итоги успеваемости'!A11</f>
        <v>0</v>
      </c>
      <c r="B13" s="11"/>
      <c r="C13" s="11"/>
      <c r="D13" s="11"/>
      <c r="E13" s="8"/>
      <c r="F13" s="8"/>
      <c r="G13" s="8"/>
      <c r="H13" s="11"/>
      <c r="I13" s="11"/>
      <c r="J13" s="11"/>
      <c r="K13" s="8"/>
      <c r="L13" s="8"/>
      <c r="M13" s="70"/>
      <c r="N13" s="71"/>
      <c r="O13" s="71"/>
      <c r="P13" s="72"/>
      <c r="Q13" s="70"/>
      <c r="R13" s="70"/>
      <c r="S13" s="70"/>
      <c r="T13" s="71"/>
      <c r="U13" s="71"/>
      <c r="V13" s="73"/>
      <c r="W13" s="70"/>
      <c r="X13" s="70"/>
      <c r="Y13" s="70"/>
      <c r="Z13" s="71">
        <f t="shared" si="4"/>
        <v>0</v>
      </c>
      <c r="AA13" s="71">
        <f t="shared" si="5"/>
        <v>0</v>
      </c>
      <c r="AB13" s="73" t="e">
        <f t="shared" si="0"/>
        <v>#DIV/0!</v>
      </c>
      <c r="AC13" s="71">
        <f t="shared" si="1"/>
        <v>0</v>
      </c>
      <c r="AD13" s="71">
        <f t="shared" si="2"/>
        <v>0</v>
      </c>
      <c r="AE13" s="71">
        <f t="shared" si="3"/>
        <v>0</v>
      </c>
    </row>
    <row r="14" spans="1:31" ht="12.75">
      <c r="A14" s="15">
        <f>'итоги успеваемости'!A12</f>
        <v>0</v>
      </c>
      <c r="B14" s="11"/>
      <c r="C14" s="11"/>
      <c r="D14" s="11"/>
      <c r="E14" s="8"/>
      <c r="F14" s="8"/>
      <c r="G14" s="8"/>
      <c r="H14" s="11"/>
      <c r="I14" s="11"/>
      <c r="J14" s="11"/>
      <c r="K14" s="8"/>
      <c r="L14" s="8"/>
      <c r="M14" s="70"/>
      <c r="N14" s="71"/>
      <c r="O14" s="71"/>
      <c r="P14" s="72"/>
      <c r="Q14" s="70"/>
      <c r="R14" s="70"/>
      <c r="S14" s="70"/>
      <c r="T14" s="71"/>
      <c r="U14" s="71"/>
      <c r="V14" s="73"/>
      <c r="W14" s="70"/>
      <c r="X14" s="70"/>
      <c r="Y14" s="70"/>
      <c r="Z14" s="71">
        <f t="shared" si="4"/>
        <v>0</v>
      </c>
      <c r="AA14" s="71">
        <f t="shared" si="5"/>
        <v>0</v>
      </c>
      <c r="AB14" s="73" t="e">
        <f t="shared" si="0"/>
        <v>#DIV/0!</v>
      </c>
      <c r="AC14" s="71">
        <f t="shared" si="1"/>
        <v>0</v>
      </c>
      <c r="AD14" s="71">
        <f t="shared" si="2"/>
        <v>0</v>
      </c>
      <c r="AE14" s="71">
        <f t="shared" si="3"/>
        <v>0</v>
      </c>
    </row>
    <row r="15" spans="1:31" ht="12.75">
      <c r="A15" s="15">
        <f>'итоги успеваемости'!A13</f>
        <v>0</v>
      </c>
      <c r="B15" s="11"/>
      <c r="C15" s="11"/>
      <c r="D15" s="11"/>
      <c r="E15" s="8"/>
      <c r="F15" s="8"/>
      <c r="G15" s="8"/>
      <c r="H15" s="11"/>
      <c r="I15" s="11"/>
      <c r="J15" s="11"/>
      <c r="K15" s="8"/>
      <c r="L15" s="8"/>
      <c r="M15" s="70"/>
      <c r="N15" s="71"/>
      <c r="O15" s="71"/>
      <c r="P15" s="72"/>
      <c r="Q15" s="70"/>
      <c r="R15" s="70"/>
      <c r="S15" s="70"/>
      <c r="T15" s="71"/>
      <c r="U15" s="71"/>
      <c r="V15" s="71"/>
      <c r="W15" s="70"/>
      <c r="X15" s="70"/>
      <c r="Y15" s="70"/>
      <c r="Z15" s="71">
        <f t="shared" si="4"/>
        <v>0</v>
      </c>
      <c r="AA15" s="71">
        <f t="shared" si="5"/>
        <v>0</v>
      </c>
      <c r="AB15" s="73" t="e">
        <f t="shared" si="0"/>
        <v>#DIV/0!</v>
      </c>
      <c r="AC15" s="71">
        <f t="shared" si="1"/>
        <v>0</v>
      </c>
      <c r="AD15" s="71">
        <f t="shared" si="2"/>
        <v>0</v>
      </c>
      <c r="AE15" s="71">
        <f t="shared" si="3"/>
        <v>0</v>
      </c>
    </row>
    <row r="16" spans="1:31" ht="12.75">
      <c r="A16" s="15">
        <v>0</v>
      </c>
      <c r="B16" s="11"/>
      <c r="C16" s="11"/>
      <c r="D16" s="11"/>
      <c r="E16" s="8"/>
      <c r="F16" s="8"/>
      <c r="G16" s="8"/>
      <c r="H16" s="11"/>
      <c r="I16" s="11"/>
      <c r="J16" s="11"/>
      <c r="K16" s="8"/>
      <c r="L16" s="8"/>
      <c r="M16" s="70"/>
      <c r="N16" s="71"/>
      <c r="O16" s="71"/>
      <c r="P16" s="72"/>
      <c r="Q16" s="70"/>
      <c r="R16" s="70"/>
      <c r="S16" s="70"/>
      <c r="T16" s="71"/>
      <c r="U16" s="71"/>
      <c r="V16" s="71"/>
      <c r="W16" s="70"/>
      <c r="X16" s="70"/>
      <c r="Y16" s="70"/>
      <c r="Z16" s="71">
        <f t="shared" si="4"/>
        <v>0</v>
      </c>
      <c r="AA16" s="71">
        <f t="shared" si="5"/>
        <v>0</v>
      </c>
      <c r="AB16" s="73" t="e">
        <f t="shared" si="0"/>
        <v>#DIV/0!</v>
      </c>
      <c r="AC16" s="71">
        <f t="shared" si="1"/>
        <v>0</v>
      </c>
      <c r="AD16" s="71">
        <f t="shared" si="2"/>
        <v>0</v>
      </c>
      <c r="AE16" s="71">
        <f t="shared" si="3"/>
        <v>0</v>
      </c>
    </row>
    <row r="17" spans="1:31" ht="12.75">
      <c r="A17" s="15">
        <v>0</v>
      </c>
      <c r="B17" s="11"/>
      <c r="C17" s="11"/>
      <c r="D17" s="11"/>
      <c r="E17" s="8"/>
      <c r="F17" s="8"/>
      <c r="G17" s="8"/>
      <c r="H17" s="11"/>
      <c r="I17" s="11"/>
      <c r="J17" s="11"/>
      <c r="K17" s="8"/>
      <c r="L17" s="8"/>
      <c r="M17" s="70"/>
      <c r="N17" s="71"/>
      <c r="O17" s="71"/>
      <c r="P17" s="72"/>
      <c r="Q17" s="70"/>
      <c r="R17" s="70"/>
      <c r="S17" s="70"/>
      <c r="T17" s="71"/>
      <c r="U17" s="71"/>
      <c r="V17" s="71"/>
      <c r="W17" s="70"/>
      <c r="X17" s="70"/>
      <c r="Y17" s="70"/>
      <c r="Z17" s="71">
        <f t="shared" si="4"/>
        <v>0</v>
      </c>
      <c r="AA17" s="71">
        <f t="shared" si="5"/>
        <v>0</v>
      </c>
      <c r="AB17" s="73" t="e">
        <f t="shared" si="0"/>
        <v>#DIV/0!</v>
      </c>
      <c r="AC17" s="71">
        <f t="shared" si="1"/>
        <v>0</v>
      </c>
      <c r="AD17" s="71">
        <f t="shared" si="2"/>
        <v>0</v>
      </c>
      <c r="AE17" s="71">
        <f t="shared" si="3"/>
        <v>0</v>
      </c>
    </row>
    <row r="18" spans="1:31" ht="12.75">
      <c r="A18" s="15">
        <v>0</v>
      </c>
      <c r="B18" s="11"/>
      <c r="C18" s="11"/>
      <c r="D18" s="11"/>
      <c r="E18" s="8"/>
      <c r="F18" s="8"/>
      <c r="G18" s="8"/>
      <c r="H18" s="11"/>
      <c r="I18" s="11"/>
      <c r="J18" s="11"/>
      <c r="K18" s="8"/>
      <c r="L18" s="8"/>
      <c r="M18" s="70"/>
      <c r="N18" s="71"/>
      <c r="O18" s="71"/>
      <c r="P18" s="72"/>
      <c r="Q18" s="70"/>
      <c r="R18" s="70"/>
      <c r="S18" s="70"/>
      <c r="T18" s="71"/>
      <c r="U18" s="71"/>
      <c r="V18" s="71"/>
      <c r="W18" s="70"/>
      <c r="X18" s="70"/>
      <c r="Y18" s="70"/>
      <c r="Z18" s="71">
        <f t="shared" si="4"/>
        <v>0</v>
      </c>
      <c r="AA18" s="71">
        <f t="shared" si="5"/>
        <v>0</v>
      </c>
      <c r="AB18" s="73" t="e">
        <f t="shared" si="0"/>
        <v>#DIV/0!</v>
      </c>
      <c r="AC18" s="71">
        <f t="shared" si="1"/>
        <v>0</v>
      </c>
      <c r="AD18" s="71">
        <f t="shared" si="2"/>
        <v>0</v>
      </c>
      <c r="AE18" s="71">
        <f t="shared" si="3"/>
        <v>0</v>
      </c>
    </row>
    <row r="19" spans="1:31" ht="12.75">
      <c r="A19" s="15">
        <f>'итоги успеваемости'!A17</f>
        <v>0</v>
      </c>
      <c r="B19" s="16"/>
      <c r="C19" s="16"/>
      <c r="D19" s="11"/>
      <c r="E19" s="8"/>
      <c r="F19" s="8"/>
      <c r="G19" s="8"/>
      <c r="H19" s="11"/>
      <c r="I19" s="11"/>
      <c r="J19" s="11"/>
      <c r="K19" s="8"/>
      <c r="L19" s="8"/>
      <c r="M19" s="70"/>
      <c r="N19" s="71"/>
      <c r="O19" s="71"/>
      <c r="P19" s="71"/>
      <c r="Q19" s="70"/>
      <c r="R19" s="70"/>
      <c r="S19" s="70"/>
      <c r="T19" s="71"/>
      <c r="U19" s="71"/>
      <c r="V19" s="73"/>
      <c r="W19" s="70"/>
      <c r="X19" s="70"/>
      <c r="Y19" s="70"/>
      <c r="Z19" s="71">
        <f t="shared" si="4"/>
        <v>0</v>
      </c>
      <c r="AA19" s="71">
        <f t="shared" si="5"/>
        <v>0</v>
      </c>
      <c r="AB19" s="73" t="e">
        <f t="shared" si="0"/>
        <v>#DIV/0!</v>
      </c>
      <c r="AC19" s="71">
        <f t="shared" si="1"/>
        <v>0</v>
      </c>
      <c r="AD19" s="71">
        <f t="shared" si="2"/>
        <v>0</v>
      </c>
      <c r="AE19" s="71">
        <f t="shared" si="3"/>
        <v>0</v>
      </c>
    </row>
    <row r="20" spans="1:31" ht="12.75">
      <c r="A20" s="15">
        <f>'итоги успеваемости'!A18</f>
        <v>0</v>
      </c>
      <c r="B20" s="17"/>
      <c r="C20" s="17"/>
      <c r="D20" s="11"/>
      <c r="E20" s="8"/>
      <c r="F20" s="8"/>
      <c r="G20" s="8"/>
      <c r="H20" s="11"/>
      <c r="I20" s="11"/>
      <c r="J20" s="11"/>
      <c r="K20" s="8"/>
      <c r="L20" s="8"/>
      <c r="M20" s="70"/>
      <c r="N20" s="71"/>
      <c r="O20" s="71"/>
      <c r="P20" s="71"/>
      <c r="Q20" s="70"/>
      <c r="R20" s="70"/>
      <c r="S20" s="70"/>
      <c r="T20" s="71"/>
      <c r="U20" s="71"/>
      <c r="V20" s="71"/>
      <c r="W20" s="70"/>
      <c r="X20" s="70"/>
      <c r="Y20" s="70"/>
      <c r="Z20" s="71">
        <f t="shared" si="4"/>
        <v>0</v>
      </c>
      <c r="AA20" s="71">
        <f t="shared" si="5"/>
        <v>0</v>
      </c>
      <c r="AB20" s="73" t="e">
        <f t="shared" si="0"/>
        <v>#DIV/0!</v>
      </c>
      <c r="AC20" s="71">
        <f t="shared" si="1"/>
        <v>0</v>
      </c>
      <c r="AD20" s="71">
        <f t="shared" si="2"/>
        <v>0</v>
      </c>
      <c r="AE20" s="71">
        <f t="shared" si="3"/>
        <v>0</v>
      </c>
    </row>
    <row r="21" spans="1:31" ht="12.75">
      <c r="A21" s="15"/>
      <c r="B21" s="17"/>
      <c r="C21" s="17"/>
      <c r="D21" s="11"/>
      <c r="E21" s="8"/>
      <c r="F21" s="8"/>
      <c r="G21" s="8"/>
      <c r="H21" s="11"/>
      <c r="I21" s="11"/>
      <c r="J21" s="11"/>
      <c r="K21" s="8"/>
      <c r="L21" s="8"/>
      <c r="M21" s="70"/>
      <c r="N21" s="71"/>
      <c r="O21" s="71"/>
      <c r="P21" s="71"/>
      <c r="Q21" s="70"/>
      <c r="R21" s="70"/>
      <c r="S21" s="70"/>
      <c r="T21" s="71"/>
      <c r="U21" s="71"/>
      <c r="V21" s="71"/>
      <c r="W21" s="70"/>
      <c r="X21" s="70"/>
      <c r="Y21" s="70"/>
      <c r="Z21" s="71"/>
      <c r="AA21" s="71"/>
      <c r="AB21" s="71"/>
      <c r="AC21" s="70"/>
      <c r="AD21" s="70"/>
      <c r="AE21" s="70"/>
    </row>
    <row r="22" spans="1:31" ht="12.75">
      <c r="A22" s="15"/>
      <c r="B22" s="17"/>
      <c r="C22" s="17"/>
      <c r="D22" s="11"/>
      <c r="E22" s="8"/>
      <c r="F22" s="8"/>
      <c r="G22" s="8"/>
      <c r="H22" s="11"/>
      <c r="I22" s="11"/>
      <c r="J22" s="11"/>
      <c r="K22" s="8"/>
      <c r="L22" s="8"/>
      <c r="M22" s="70"/>
      <c r="N22" s="71"/>
      <c r="O22" s="71"/>
      <c r="P22" s="71"/>
      <c r="Q22" s="70"/>
      <c r="R22" s="70"/>
      <c r="S22" s="70"/>
      <c r="T22" s="71"/>
      <c r="U22" s="71"/>
      <c r="V22" s="71"/>
      <c r="W22" s="70"/>
      <c r="X22" s="70"/>
      <c r="Y22" s="70"/>
      <c r="Z22" s="71"/>
      <c r="AA22" s="71"/>
      <c r="AB22" s="71"/>
      <c r="AC22" s="70"/>
      <c r="AD22" s="70"/>
      <c r="AE22" s="70"/>
    </row>
    <row r="23" spans="1:31" ht="12.75">
      <c r="A23" s="15"/>
      <c r="B23" s="17"/>
      <c r="C23" s="17"/>
      <c r="D23" s="11"/>
      <c r="E23" s="8"/>
      <c r="F23" s="8"/>
      <c r="G23" s="8"/>
      <c r="H23" s="11"/>
      <c r="I23" s="11"/>
      <c r="J23" s="11"/>
      <c r="K23" s="8"/>
      <c r="L23" s="8"/>
      <c r="M23" s="69"/>
      <c r="N23" s="11"/>
      <c r="O23" s="11"/>
      <c r="P23" s="11"/>
      <c r="Q23" s="69"/>
      <c r="R23" s="69"/>
      <c r="S23" s="69"/>
      <c r="T23" s="11"/>
      <c r="U23" s="11"/>
      <c r="V23" s="11"/>
      <c r="W23" s="69"/>
      <c r="X23" s="69"/>
      <c r="Y23" s="69"/>
      <c r="Z23" s="11"/>
      <c r="AA23" s="11"/>
      <c r="AB23" s="11"/>
      <c r="AC23" s="69"/>
      <c r="AD23" s="69"/>
      <c r="AE23" s="69"/>
    </row>
    <row r="24" spans="1:31" ht="26.25" customHeight="1">
      <c r="A24" s="15"/>
      <c r="B24" s="17"/>
      <c r="C24" s="17"/>
      <c r="D24" s="11"/>
      <c r="E24" s="8"/>
      <c r="F24" s="8"/>
      <c r="G24" s="8"/>
      <c r="H24" s="11"/>
      <c r="I24" s="17"/>
      <c r="J24" s="11"/>
      <c r="K24" s="8"/>
      <c r="L24" s="8"/>
      <c r="M24" s="8"/>
      <c r="N24" s="11"/>
      <c r="O24" s="11"/>
      <c r="P24" s="11"/>
      <c r="Q24" s="8"/>
      <c r="R24" s="8"/>
      <c r="S24" s="8"/>
      <c r="T24" s="11"/>
      <c r="U24" s="11"/>
      <c r="V24" s="11"/>
      <c r="W24" s="8"/>
      <c r="X24" s="8"/>
      <c r="Y24" s="8"/>
      <c r="Z24" s="11"/>
      <c r="AA24" s="11"/>
      <c r="AB24" s="11"/>
      <c r="AC24" s="8"/>
      <c r="AD24" s="8"/>
      <c r="AE24" s="8"/>
    </row>
    <row r="25" spans="1:31" ht="12.75">
      <c r="A25" s="12" t="s">
        <v>8</v>
      </c>
      <c r="B25" s="8">
        <f>SUM(B7:B19)</f>
        <v>88</v>
      </c>
      <c r="C25" s="8">
        <f>SUM(C7:C19)</f>
        <v>87</v>
      </c>
      <c r="D25" s="8">
        <f>AVERAGE(D7:D18)</f>
        <v>1</v>
      </c>
      <c r="E25" s="8">
        <f>SUM(E7:E18)</f>
        <v>7</v>
      </c>
      <c r="F25" s="8">
        <f>SUM(F7:F18)</f>
        <v>5</v>
      </c>
      <c r="G25" s="8">
        <f>SUM(G7:G18)</f>
        <v>2</v>
      </c>
      <c r="H25" s="8">
        <f>SUM(H7:H24)</f>
        <v>70</v>
      </c>
      <c r="I25" s="8">
        <f>SUM(I7:I23)</f>
        <v>71</v>
      </c>
      <c r="J25" s="8">
        <f>AVERAGE(J7:J23)</f>
        <v>1</v>
      </c>
      <c r="K25" s="8">
        <f>SUM(K7:K23)</f>
        <v>9</v>
      </c>
      <c r="L25" s="8">
        <f>SUM(L7:L23)</f>
        <v>3</v>
      </c>
      <c r="M25" s="8">
        <f>SUM(M7:M20)</f>
        <v>2</v>
      </c>
      <c r="N25" s="8">
        <f>SUM(N7:N18)</f>
        <v>100</v>
      </c>
      <c r="O25" s="8">
        <f>SUM(O7:O19)</f>
        <v>100</v>
      </c>
      <c r="P25" s="31">
        <f>AVERAGE(P7:P18)</f>
        <v>1</v>
      </c>
      <c r="Q25" s="8">
        <f>SUM(Q7:Q18)</f>
        <v>15</v>
      </c>
      <c r="R25" s="8">
        <f>SUM(R7:R18)</f>
        <v>6</v>
      </c>
      <c r="S25" s="8">
        <f>SUM(S7:S18)</f>
        <v>5</v>
      </c>
      <c r="T25" s="8">
        <f>SUM(T7:T24)</f>
        <v>90</v>
      </c>
      <c r="U25" s="8">
        <f>SUM(U7:U20)</f>
        <v>90</v>
      </c>
      <c r="V25" s="8">
        <f>AVERAGE(V7:V18)</f>
        <v>100</v>
      </c>
      <c r="W25" s="8">
        <f>SUM(W7:W18)</f>
        <v>9</v>
      </c>
      <c r="X25" s="8">
        <f>SUM(X7:X18)</f>
        <v>14</v>
      </c>
      <c r="Y25" s="8">
        <f>SUM(Y7:Y18)</f>
        <v>4</v>
      </c>
      <c r="Z25" s="8">
        <f>SUM(Z7:Z19)</f>
        <v>350</v>
      </c>
      <c r="AA25" s="8">
        <f>SUM(AA7:AA19)</f>
        <v>350</v>
      </c>
      <c r="AB25" s="8">
        <v>100</v>
      </c>
      <c r="AC25" s="8">
        <f>SUM(AC7:AC18)</f>
        <v>40</v>
      </c>
      <c r="AD25" s="8">
        <f>SUM(AD7:AD18)</f>
        <v>27</v>
      </c>
      <c r="AE25" s="8">
        <f>SUM(AE7:AE18)</f>
        <v>13</v>
      </c>
    </row>
    <row r="31" spans="1:15" ht="12.75">
      <c r="A31" s="87" t="s">
        <v>10</v>
      </c>
      <c r="B31" s="88" t="s">
        <v>21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2.75">
      <c r="A32" s="87"/>
      <c r="B32" s="82" t="s">
        <v>22</v>
      </c>
      <c r="C32" s="82"/>
      <c r="D32" s="82" t="s">
        <v>23</v>
      </c>
      <c r="E32" s="82"/>
      <c r="F32" s="83" t="s">
        <v>24</v>
      </c>
      <c r="G32" s="84"/>
      <c r="H32" s="83" t="s">
        <v>25</v>
      </c>
      <c r="I32" s="84"/>
      <c r="J32" s="82" t="s">
        <v>26</v>
      </c>
      <c r="K32" s="82"/>
      <c r="L32" s="83" t="s">
        <v>27</v>
      </c>
      <c r="M32" s="84"/>
      <c r="N32" s="83" t="s">
        <v>28</v>
      </c>
      <c r="O32" s="84"/>
    </row>
    <row r="33" spans="1:15" ht="36.75">
      <c r="A33" s="87"/>
      <c r="B33" s="13" t="s">
        <v>29</v>
      </c>
      <c r="C33" s="13" t="s">
        <v>30</v>
      </c>
      <c r="D33" s="13" t="s">
        <v>29</v>
      </c>
      <c r="E33" s="13" t="s">
        <v>30</v>
      </c>
      <c r="F33" s="85"/>
      <c r="G33" s="86"/>
      <c r="H33" s="85"/>
      <c r="I33" s="86"/>
      <c r="J33" s="13" t="s">
        <v>29</v>
      </c>
      <c r="K33" s="13" t="s">
        <v>30</v>
      </c>
      <c r="L33" s="85"/>
      <c r="M33" s="86"/>
      <c r="N33" s="85"/>
      <c r="O33" s="86"/>
    </row>
    <row r="34" spans="1:15" ht="12.75">
      <c r="A34" s="14" t="s">
        <v>61</v>
      </c>
      <c r="B34" s="8"/>
      <c r="C34" s="8"/>
      <c r="D34" s="8"/>
      <c r="E34" s="8"/>
      <c r="F34" s="8" t="str">
        <f>IF(D34&gt;B34,"выше",IF(D34&lt;B34,"ниже","без изменений"))</f>
        <v>без изменений</v>
      </c>
      <c r="G34" s="8">
        <f>ABS(D34-B34)</f>
        <v>0</v>
      </c>
      <c r="H34" s="8" t="str">
        <f>IF(E34&gt;C34,"выше",IF(E34&lt;C34,"ниже","без изменений"))</f>
        <v>без изменений</v>
      </c>
      <c r="I34" s="8">
        <f>ABS(E34-C34)</f>
        <v>0</v>
      </c>
      <c r="J34" s="8"/>
      <c r="K34" s="8"/>
      <c r="L34" s="8" t="str">
        <f>IF(J34&gt;D34,"выше",IF(J34&lt;D34,"ниже","без изменений"))</f>
        <v>без изменений</v>
      </c>
      <c r="M34" s="8">
        <f>ABS(J34-D34)</f>
        <v>0</v>
      </c>
      <c r="N34" s="8" t="str">
        <f>IF(K34&gt;E34,"выше",IF(K34&lt;E34,"ниже","без изменений"))</f>
        <v>без изменений</v>
      </c>
      <c r="O34" s="8">
        <f>ABS(K34-E34)</f>
        <v>0</v>
      </c>
    </row>
    <row r="35" spans="1:15" ht="12.75">
      <c r="A35" s="14" t="s">
        <v>59</v>
      </c>
      <c r="B35" s="8"/>
      <c r="C35" s="8"/>
      <c r="D35" s="8"/>
      <c r="E35" s="8"/>
      <c r="F35" s="8" t="str">
        <f>IF(D35&gt;B35,"выше",IF(D35&lt;B35,"ниже","без изменений"))</f>
        <v>без изменений</v>
      </c>
      <c r="G35" s="8">
        <f>ABS(D35-B35)</f>
        <v>0</v>
      </c>
      <c r="H35" s="8" t="str">
        <f>IF(E35&gt;C35,"выше",IF(E35&lt;C35,"ниже","без изменений"))</f>
        <v>без изменений</v>
      </c>
      <c r="I35" s="8">
        <f>ABS(E35-C35)</f>
        <v>0</v>
      </c>
      <c r="J35" s="8"/>
      <c r="K35" s="8"/>
      <c r="L35" s="8" t="str">
        <f>IF(J35&gt;D35,"выше",IF(J35&lt;D35,"ниже","без изменений"))</f>
        <v>без изменений</v>
      </c>
      <c r="M35" s="8">
        <f>ABS(J35-D35)</f>
        <v>0</v>
      </c>
      <c r="N35" s="8" t="str">
        <f>IF(K35&gt;E35,"выше",IF(K35&lt;E35,"ниже","без изменений"))</f>
        <v>без изменений</v>
      </c>
      <c r="O35" s="8">
        <f>ABS(K35-E35)</f>
        <v>0</v>
      </c>
    </row>
    <row r="36" spans="1:15" ht="12.75">
      <c r="A36" s="14" t="s">
        <v>60</v>
      </c>
      <c r="B36" s="8"/>
      <c r="C36" s="8"/>
      <c r="D36" s="8"/>
      <c r="E36" s="8"/>
      <c r="F36" s="8" t="str">
        <f>IF(D36&gt;B36,"выше",IF(D36&lt;B36,"ниже","без изменений"))</f>
        <v>без изменений</v>
      </c>
      <c r="G36" s="8">
        <f>ABS(D36-B36)</f>
        <v>0</v>
      </c>
      <c r="H36" s="8" t="str">
        <f>IF(E36&gt;C36,"выше",IF(E36&lt;C36,"ниже","без изменений"))</f>
        <v>без изменений</v>
      </c>
      <c r="I36" s="8">
        <f>ABS(E36-C36)</f>
        <v>0</v>
      </c>
      <c r="J36" s="8"/>
      <c r="K36" s="8"/>
      <c r="L36" s="8" t="str">
        <f>IF(J36&gt;D36,"выше",IF(J36&lt;D36,"ниже","без изменений"))</f>
        <v>без изменений</v>
      </c>
      <c r="M36" s="8">
        <f>ABS(J36-D36)</f>
        <v>0</v>
      </c>
      <c r="N36" s="8" t="str">
        <f>IF(K36&gt;E36,"выше",IF(K36&lt;E36,"ниже","без изменений"))</f>
        <v>без изменений</v>
      </c>
      <c r="O36" s="8">
        <f>ABS(K36-E36)</f>
        <v>0</v>
      </c>
    </row>
    <row r="37" spans="1:15" ht="12.75">
      <c r="A37" s="14" t="s">
        <v>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1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1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14"/>
      <c r="B46" s="18"/>
      <c r="C46" s="8"/>
      <c r="D46" s="8"/>
      <c r="E46" s="8"/>
      <c r="F46" s="18"/>
      <c r="G46" s="18"/>
      <c r="H46" s="8"/>
      <c r="I46" s="8"/>
      <c r="J46" s="8"/>
      <c r="K46" s="8"/>
      <c r="L46" s="8"/>
      <c r="M46" s="8"/>
      <c r="N46" s="8"/>
      <c r="O46" s="8"/>
    </row>
    <row r="47" spans="1:15" ht="12.75">
      <c r="A47" s="14"/>
      <c r="B47" s="18"/>
      <c r="C47" s="8"/>
      <c r="D47" s="8"/>
      <c r="E47" s="8"/>
      <c r="F47" s="18"/>
      <c r="G47" s="18"/>
      <c r="H47" s="8"/>
      <c r="I47" s="8"/>
      <c r="J47" s="8"/>
      <c r="K47" s="8"/>
      <c r="L47" s="8"/>
      <c r="M47" s="8"/>
      <c r="N47" s="8"/>
      <c r="O47" s="8"/>
    </row>
    <row r="48" spans="1:15" ht="12.75">
      <c r="A48" s="14"/>
      <c r="B48" s="18"/>
      <c r="C48" s="8"/>
      <c r="D48" s="8"/>
      <c r="E48" s="8"/>
      <c r="F48" s="18"/>
      <c r="G48" s="18"/>
      <c r="H48" s="8"/>
      <c r="I48" s="8"/>
      <c r="J48" s="8"/>
      <c r="K48" s="8"/>
      <c r="L48" s="8"/>
      <c r="M48" s="8"/>
      <c r="N48" s="8"/>
      <c r="O48" s="8"/>
    </row>
    <row r="49" spans="1:15" ht="12.75">
      <c r="A49" s="14"/>
      <c r="B49" s="18"/>
      <c r="C49" s="8"/>
      <c r="D49" s="8"/>
      <c r="E49" s="8"/>
      <c r="F49" s="18"/>
      <c r="G49" s="18"/>
      <c r="H49" s="8"/>
      <c r="I49" s="8"/>
      <c r="J49" s="8"/>
      <c r="K49" s="8"/>
      <c r="L49" s="8"/>
      <c r="M49" s="8"/>
      <c r="N49" s="8"/>
      <c r="O49" s="8"/>
    </row>
    <row r="50" spans="1:15" ht="12.75">
      <c r="A50" s="14"/>
      <c r="B50" s="18"/>
      <c r="C50" s="8"/>
      <c r="D50" s="8"/>
      <c r="E50" s="8"/>
      <c r="F50" s="18"/>
      <c r="G50" s="18"/>
      <c r="H50" s="8"/>
      <c r="I50" s="8"/>
      <c r="J50" s="8"/>
      <c r="K50" s="8"/>
      <c r="L50" s="8"/>
      <c r="M50" s="8"/>
      <c r="N50" s="8"/>
      <c r="O50" s="8"/>
    </row>
    <row r="51" spans="1:15" ht="12.75">
      <c r="A51" s="12" t="s">
        <v>8</v>
      </c>
      <c r="B51" s="21" t="e">
        <f>AVERAGE(B34:B50)</f>
        <v>#DIV/0!</v>
      </c>
      <c r="C51" s="21" t="e">
        <f>AVERAGE(C34:C50)</f>
        <v>#DIV/0!</v>
      </c>
      <c r="D51" s="21" t="e">
        <f>AVERAGE(D34:D50)</f>
        <v>#DIV/0!</v>
      </c>
      <c r="E51" s="21" t="e">
        <f>AVERAGE(E34:E50)</f>
        <v>#DIV/0!</v>
      </c>
      <c r="F51" s="21" t="e">
        <f>IF(D51&gt;B51,"выше",IF(D51&lt;B51,"ниже","без изменений"))</f>
        <v>#DIV/0!</v>
      </c>
      <c r="G51" s="21" t="e">
        <f>ABS(D51-B51)</f>
        <v>#DIV/0!</v>
      </c>
      <c r="H51" s="21" t="e">
        <f>IF(E51&gt;C51,"выше",IF(E51&lt;C51,"ниже","без изменений"))</f>
        <v>#DIV/0!</v>
      </c>
      <c r="I51" s="21" t="e">
        <f>ABS(E51-C51)</f>
        <v>#DIV/0!</v>
      </c>
      <c r="J51" s="21" t="e">
        <f>AVERAGE(J34:J50)</f>
        <v>#DIV/0!</v>
      </c>
      <c r="K51" s="21" t="e">
        <f>AVERAGE(K34:K50)</f>
        <v>#DIV/0!</v>
      </c>
      <c r="L51" s="21" t="e">
        <f>IF(J51&gt;D51,"выше",IF(J51&lt;D51,"ниже","без изменений"))</f>
        <v>#DIV/0!</v>
      </c>
      <c r="M51" s="21" t="e">
        <f>ABS(J51-D51)</f>
        <v>#DIV/0!</v>
      </c>
      <c r="N51" s="21" t="e">
        <f>IF(K51&gt;E51,"выше",IF(K51&lt;E51,"ниже","без изменений"))</f>
        <v>#DIV/0!</v>
      </c>
      <c r="O51" s="21" t="e">
        <f>ABS(K51-E51)</f>
        <v>#DIV/0!</v>
      </c>
    </row>
  </sheetData>
  <sheetProtection/>
  <mergeCells count="35">
    <mergeCell ref="J32:K32"/>
    <mergeCell ref="N32:O33"/>
    <mergeCell ref="AC5:AC6"/>
    <mergeCell ref="A31:A33"/>
    <mergeCell ref="B31:O31"/>
    <mergeCell ref="B32:C32"/>
    <mergeCell ref="D32:E32"/>
    <mergeCell ref="F32:G33"/>
    <mergeCell ref="H32:I33"/>
    <mergeCell ref="L32:M33"/>
    <mergeCell ref="Z4:AE4"/>
    <mergeCell ref="T5:V5"/>
    <mergeCell ref="W5:W6"/>
    <mergeCell ref="X5:X6"/>
    <mergeCell ref="Y5:Y6"/>
    <mergeCell ref="Z5:AB5"/>
    <mergeCell ref="AD5:AD6"/>
    <mergeCell ref="AE5:AE6"/>
    <mergeCell ref="T4:Y4"/>
    <mergeCell ref="A4:A6"/>
    <mergeCell ref="B4:G4"/>
    <mergeCell ref="H4:M4"/>
    <mergeCell ref="B5:D5"/>
    <mergeCell ref="E5:E6"/>
    <mergeCell ref="M5:M6"/>
    <mergeCell ref="F5:F6"/>
    <mergeCell ref="G5:G6"/>
    <mergeCell ref="H5:J5"/>
    <mergeCell ref="K5:K6"/>
    <mergeCell ref="L5:L6"/>
    <mergeCell ref="N4:S4"/>
    <mergeCell ref="N5:P5"/>
    <mergeCell ref="Q5:Q6"/>
    <mergeCell ref="R5:R6"/>
    <mergeCell ref="S5:S6"/>
  </mergeCells>
  <conditionalFormatting sqref="F34:F51 H34:H51 N34:N51 L34:L51">
    <cfRule type="cellIs" priority="1" dxfId="2" operator="equal" stopIfTrue="1">
      <formula>"выше"</formula>
    </cfRule>
    <cfRule type="cellIs" priority="2" dxfId="1" operator="equal" stopIfTrue="1">
      <formula>"ниже"</formula>
    </cfRule>
    <cfRule type="cellIs" priority="3" dxfId="0" operator="equal" stopIfTrue="1">
      <formula>"без изменений"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2"/>
  <sheetViews>
    <sheetView zoomScaleSheetLayoutView="9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1" sqref="C81"/>
    </sheetView>
  </sheetViews>
  <sheetFormatPr defaultColWidth="9.00390625" defaultRowHeight="12.75"/>
  <cols>
    <col min="1" max="1" width="11.75390625" style="23" customWidth="1"/>
    <col min="2" max="2" width="5.125" style="23" customWidth="1"/>
    <col min="3" max="3" width="6.375" style="23" bestFit="1" customWidth="1"/>
    <col min="4" max="4" width="5.875" style="23" customWidth="1"/>
    <col min="5" max="5" width="4.25390625" style="23" customWidth="1"/>
    <col min="6" max="7" width="3.25390625" style="23" bestFit="1" customWidth="1"/>
    <col min="8" max="8" width="4.00390625" style="23" bestFit="1" customWidth="1"/>
    <col min="9" max="9" width="3.25390625" style="23" bestFit="1" customWidth="1"/>
    <col min="10" max="10" width="4.00390625" style="23" bestFit="1" customWidth="1"/>
    <col min="11" max="11" width="3.25390625" style="23" bestFit="1" customWidth="1"/>
    <col min="12" max="12" width="8.00390625" style="23" bestFit="1" customWidth="1"/>
    <col min="13" max="13" width="7.00390625" style="23" bestFit="1" customWidth="1"/>
    <col min="14" max="14" width="5.375" style="23" bestFit="1" customWidth="1"/>
    <col min="15" max="15" width="4.375" style="23" customWidth="1"/>
    <col min="16" max="16" width="4.00390625" style="23" bestFit="1" customWidth="1"/>
    <col min="17" max="18" width="3.25390625" style="23" bestFit="1" customWidth="1"/>
    <col min="19" max="19" width="4.00390625" style="23" customWidth="1"/>
    <col min="20" max="20" width="3.25390625" style="23" bestFit="1" customWidth="1"/>
    <col min="21" max="21" width="4.00390625" style="23" customWidth="1"/>
    <col min="22" max="22" width="3.25390625" style="23" bestFit="1" customWidth="1"/>
    <col min="23" max="23" width="4.00390625" style="23" bestFit="1" customWidth="1"/>
    <col min="24" max="25" width="5.375" style="23" bestFit="1" customWidth="1"/>
    <col min="26" max="26" width="4.375" style="23" customWidth="1"/>
    <col min="27" max="27" width="4.00390625" style="23" bestFit="1" customWidth="1"/>
    <col min="28" max="29" width="3.25390625" style="23" customWidth="1"/>
    <col min="30" max="30" width="4.00390625" style="23" customWidth="1"/>
    <col min="31" max="31" width="3.25390625" style="23" customWidth="1"/>
    <col min="32" max="32" width="4.00390625" style="23" bestFit="1" customWidth="1"/>
    <col min="33" max="33" width="3.25390625" style="23" customWidth="1"/>
    <col min="34" max="34" width="6.375" style="23" bestFit="1" customWidth="1"/>
    <col min="35" max="35" width="5.375" style="23" bestFit="1" customWidth="1"/>
    <col min="36" max="36" width="4.375" style="23" bestFit="1" customWidth="1"/>
    <col min="37" max="37" width="4.375" style="23" customWidth="1"/>
    <col min="38" max="38" width="4.00390625" style="23" bestFit="1" customWidth="1"/>
    <col min="39" max="40" width="3.25390625" style="23" customWidth="1"/>
    <col min="41" max="41" width="4.00390625" style="23" bestFit="1" customWidth="1"/>
    <col min="42" max="42" width="3.25390625" style="23" bestFit="1" customWidth="1"/>
    <col min="43" max="43" width="4.00390625" style="23" bestFit="1" customWidth="1"/>
    <col min="44" max="44" width="3.25390625" style="23" customWidth="1"/>
    <col min="45" max="46" width="6.375" style="23" bestFit="1" customWidth="1"/>
    <col min="47" max="47" width="5.375" style="23" bestFit="1" customWidth="1"/>
    <col min="48" max="48" width="4.375" style="23" customWidth="1"/>
    <col min="49" max="50" width="4.00390625" style="23" bestFit="1" customWidth="1"/>
    <col min="51" max="51" width="5.00390625" style="23" bestFit="1" customWidth="1"/>
    <col min="52" max="52" width="4.00390625" style="23" bestFit="1" customWidth="1"/>
    <col min="53" max="53" width="3.25390625" style="23" customWidth="1"/>
    <col min="54" max="54" width="4.00390625" style="23" bestFit="1" customWidth="1"/>
    <col min="55" max="55" width="6.375" style="23" bestFit="1" customWidth="1"/>
    <col min="56" max="56" width="5.375" style="23" bestFit="1" customWidth="1"/>
    <col min="57" max="57" width="4.375" style="23" bestFit="1" customWidth="1"/>
    <col min="58" max="16384" width="9.125" style="23" customWidth="1"/>
  </cols>
  <sheetData>
    <row r="1" spans="1:2" ht="15.75">
      <c r="A1" s="32"/>
      <c r="B1" s="32" t="s">
        <v>54</v>
      </c>
    </row>
    <row r="2" spans="1:2" ht="12.75">
      <c r="A2" s="33" t="s">
        <v>31</v>
      </c>
      <c r="B2" s="23" t="s">
        <v>55</v>
      </c>
    </row>
    <row r="3" spans="1:57" s="35" customFormat="1" ht="12.75">
      <c r="A3" s="89" t="s">
        <v>10</v>
      </c>
      <c r="B3" s="90" t="s">
        <v>49</v>
      </c>
      <c r="C3" s="90"/>
      <c r="D3" s="91" t="s">
        <v>32</v>
      </c>
      <c r="E3" s="89" t="s">
        <v>33</v>
      </c>
      <c r="F3" s="89"/>
      <c r="G3" s="89"/>
      <c r="H3" s="89"/>
      <c r="I3" s="89"/>
      <c r="J3" s="89"/>
      <c r="K3" s="89"/>
      <c r="L3" s="89"/>
      <c r="M3" s="89"/>
      <c r="N3" s="89"/>
      <c r="O3" s="34"/>
      <c r="P3" s="89" t="s">
        <v>34</v>
      </c>
      <c r="Q3" s="89"/>
      <c r="R3" s="89"/>
      <c r="S3" s="89"/>
      <c r="T3" s="89"/>
      <c r="U3" s="89"/>
      <c r="V3" s="89"/>
      <c r="W3" s="89"/>
      <c r="X3" s="89"/>
      <c r="Y3" s="89"/>
      <c r="Z3" s="34"/>
      <c r="AA3" s="89" t="s">
        <v>35</v>
      </c>
      <c r="AB3" s="89"/>
      <c r="AC3" s="89"/>
      <c r="AD3" s="89"/>
      <c r="AE3" s="89"/>
      <c r="AF3" s="89"/>
      <c r="AG3" s="89"/>
      <c r="AH3" s="89"/>
      <c r="AI3" s="89"/>
      <c r="AJ3" s="89"/>
      <c r="AK3" s="34"/>
      <c r="AL3" s="89" t="s">
        <v>36</v>
      </c>
      <c r="AM3" s="89"/>
      <c r="AN3" s="89"/>
      <c r="AO3" s="89"/>
      <c r="AP3" s="89"/>
      <c r="AQ3" s="89"/>
      <c r="AR3" s="89"/>
      <c r="AS3" s="89"/>
      <c r="AT3" s="89"/>
      <c r="AU3" s="89"/>
      <c r="AV3" s="34"/>
      <c r="AW3" s="89" t="s">
        <v>37</v>
      </c>
      <c r="AX3" s="89"/>
      <c r="AY3" s="89"/>
      <c r="AZ3" s="89"/>
      <c r="BA3" s="89"/>
      <c r="BB3" s="89"/>
      <c r="BC3" s="89"/>
      <c r="BD3" s="89"/>
      <c r="BE3" s="34"/>
    </row>
    <row r="4" spans="1:57" ht="132">
      <c r="A4" s="89"/>
      <c r="B4" s="47" t="s">
        <v>38</v>
      </c>
      <c r="C4" s="51" t="s">
        <v>39</v>
      </c>
      <c r="D4" s="92"/>
      <c r="E4" s="44" t="s">
        <v>40</v>
      </c>
      <c r="F4" s="36" t="s">
        <v>41</v>
      </c>
      <c r="G4" s="36" t="s">
        <v>42</v>
      </c>
      <c r="H4" s="36" t="s">
        <v>43</v>
      </c>
      <c r="I4" s="36" t="s">
        <v>44</v>
      </c>
      <c r="J4" s="36" t="s">
        <v>51</v>
      </c>
      <c r="K4" s="36" t="s">
        <v>45</v>
      </c>
      <c r="L4" s="49" t="s">
        <v>38</v>
      </c>
      <c r="M4" s="55" t="s">
        <v>39</v>
      </c>
      <c r="N4" s="57" t="s">
        <v>46</v>
      </c>
      <c r="O4" s="36" t="s">
        <v>50</v>
      </c>
      <c r="P4" s="44" t="s">
        <v>40</v>
      </c>
      <c r="Q4" s="36" t="s">
        <v>41</v>
      </c>
      <c r="R4" s="36" t="s">
        <v>42</v>
      </c>
      <c r="S4" s="36" t="s">
        <v>43</v>
      </c>
      <c r="T4" s="36" t="s">
        <v>44</v>
      </c>
      <c r="U4" s="36" t="s">
        <v>51</v>
      </c>
      <c r="V4" s="36" t="s">
        <v>45</v>
      </c>
      <c r="W4" s="49" t="s">
        <v>38</v>
      </c>
      <c r="X4" s="55" t="s">
        <v>39</v>
      </c>
      <c r="Y4" s="57" t="s">
        <v>46</v>
      </c>
      <c r="Z4" s="36" t="s">
        <v>50</v>
      </c>
      <c r="AA4" s="44" t="s">
        <v>40</v>
      </c>
      <c r="AB4" s="36" t="s">
        <v>41</v>
      </c>
      <c r="AC4" s="36" t="s">
        <v>42</v>
      </c>
      <c r="AD4" s="36" t="s">
        <v>43</v>
      </c>
      <c r="AE4" s="36" t="s">
        <v>44</v>
      </c>
      <c r="AF4" s="36" t="s">
        <v>51</v>
      </c>
      <c r="AG4" s="36" t="s">
        <v>45</v>
      </c>
      <c r="AH4" s="67" t="s">
        <v>38</v>
      </c>
      <c r="AI4" s="68" t="s">
        <v>39</v>
      </c>
      <c r="AJ4" s="57" t="s">
        <v>46</v>
      </c>
      <c r="AK4" s="36" t="s">
        <v>50</v>
      </c>
      <c r="AL4" s="44" t="s">
        <v>40</v>
      </c>
      <c r="AM4" s="36" t="s">
        <v>41</v>
      </c>
      <c r="AN4" s="36" t="s">
        <v>42</v>
      </c>
      <c r="AO4" s="36" t="s">
        <v>43</v>
      </c>
      <c r="AP4" s="36" t="s">
        <v>44</v>
      </c>
      <c r="AQ4" s="36" t="s">
        <v>51</v>
      </c>
      <c r="AR4" s="36" t="s">
        <v>45</v>
      </c>
      <c r="AS4" s="67" t="s">
        <v>38</v>
      </c>
      <c r="AT4" s="55" t="s">
        <v>39</v>
      </c>
      <c r="AU4" s="57" t="s">
        <v>46</v>
      </c>
      <c r="AV4" s="36" t="s">
        <v>50</v>
      </c>
      <c r="AW4" s="44" t="s">
        <v>47</v>
      </c>
      <c r="AX4" s="36" t="s">
        <v>43</v>
      </c>
      <c r="AY4" s="36" t="s">
        <v>44</v>
      </c>
      <c r="AZ4" s="36" t="s">
        <v>51</v>
      </c>
      <c r="BA4" s="36" t="s">
        <v>45</v>
      </c>
      <c r="BB4" s="49" t="s">
        <v>38</v>
      </c>
      <c r="BC4" s="55" t="s">
        <v>39</v>
      </c>
      <c r="BD4" s="57" t="s">
        <v>46</v>
      </c>
      <c r="BE4" s="36" t="s">
        <v>50</v>
      </c>
    </row>
    <row r="5" spans="1:57" ht="12.75">
      <c r="A5" s="37" t="s">
        <v>61</v>
      </c>
      <c r="B5" s="19">
        <v>100</v>
      </c>
      <c r="C5" s="52"/>
      <c r="D5" s="38">
        <v>21</v>
      </c>
      <c r="E5" s="45">
        <v>20</v>
      </c>
      <c r="F5" s="38">
        <v>0</v>
      </c>
      <c r="G5" s="38">
        <v>1</v>
      </c>
      <c r="H5" s="38">
        <v>20</v>
      </c>
      <c r="I5" s="38">
        <v>2</v>
      </c>
      <c r="J5" s="38">
        <v>6</v>
      </c>
      <c r="K5" s="38">
        <v>1</v>
      </c>
      <c r="L5" s="63">
        <f>(H5-K5)/H5</f>
        <v>0.95</v>
      </c>
      <c r="M5" s="65">
        <f>(J5+I5)/H5</f>
        <v>0.4</v>
      </c>
      <c r="N5" s="58">
        <f>I5*100/E5</f>
        <v>10</v>
      </c>
      <c r="O5" s="26">
        <f>(I5*5+J5*4+K5*3+(H5-I5-J5-K5)*3)/H5</f>
        <v>3.5</v>
      </c>
      <c r="P5" s="45">
        <f>E5+Q5-R5</f>
        <v>20</v>
      </c>
      <c r="Q5" s="38">
        <v>0</v>
      </c>
      <c r="R5" s="38">
        <v>0</v>
      </c>
      <c r="S5" s="38">
        <v>20</v>
      </c>
      <c r="T5" s="38">
        <v>0</v>
      </c>
      <c r="U5" s="38">
        <v>9</v>
      </c>
      <c r="V5" s="38">
        <v>0</v>
      </c>
      <c r="W5" s="19">
        <f>(S5-V5)*100/S5</f>
        <v>100</v>
      </c>
      <c r="X5" s="52">
        <f>(T5+U5)*100/S5</f>
        <v>45</v>
      </c>
      <c r="Y5" s="61">
        <f>T5*100/P5</f>
        <v>0</v>
      </c>
      <c r="Z5" s="26">
        <f>(T5*5+U5*4+V5*3+(S5-T5-U5-V5)*3)/S5</f>
        <v>3.45</v>
      </c>
      <c r="AA5" s="45">
        <v>20</v>
      </c>
      <c r="AB5" s="38">
        <v>0</v>
      </c>
      <c r="AC5" s="38">
        <v>0</v>
      </c>
      <c r="AD5" s="38">
        <v>19</v>
      </c>
      <c r="AE5" s="38">
        <v>0</v>
      </c>
      <c r="AF5" s="38">
        <v>8</v>
      </c>
      <c r="AG5" s="38">
        <v>1</v>
      </c>
      <c r="AH5" s="20">
        <v>100</v>
      </c>
      <c r="AI5" s="52">
        <f>(AF5+AE5)*100/AD5</f>
        <v>42.10526315789474</v>
      </c>
      <c r="AJ5" s="58">
        <f>AE5*100/AA5</f>
        <v>0</v>
      </c>
      <c r="AK5" s="26">
        <f>IF(AD5=0,0,(AE5*5+AF5*4+(AD5-AF5)*3+AG5*2)/AD5)</f>
        <v>3.526315789473684</v>
      </c>
      <c r="AL5" s="45">
        <v>20</v>
      </c>
      <c r="AM5" s="38">
        <v>0</v>
      </c>
      <c r="AN5" s="38">
        <v>0</v>
      </c>
      <c r="AO5" s="38">
        <v>20</v>
      </c>
      <c r="AP5" s="38">
        <v>1</v>
      </c>
      <c r="AQ5" s="38">
        <v>11</v>
      </c>
      <c r="AR5" s="38">
        <v>1</v>
      </c>
      <c r="AS5" s="20">
        <f>IF(AO5=0,0,(AO5-AR5)*100/AO5)</f>
        <v>95</v>
      </c>
      <c r="AT5" s="52">
        <f>IF(AO5=0,0,(AQ5+AP5)*100/AO5)</f>
        <v>60</v>
      </c>
      <c r="AU5" s="61">
        <f>AP5*100/AL5</f>
        <v>5</v>
      </c>
      <c r="AV5" s="26">
        <f>(AP5*5+AQ5*4+(AO5-AP5-AQ5)*3+AR5*2)/AO5</f>
        <v>3.75</v>
      </c>
      <c r="AW5" s="45">
        <v>20</v>
      </c>
      <c r="AX5" s="38">
        <v>20</v>
      </c>
      <c r="AY5" s="38">
        <v>1</v>
      </c>
      <c r="AZ5" s="38">
        <v>9</v>
      </c>
      <c r="BA5" s="38">
        <v>0</v>
      </c>
      <c r="BB5" s="19">
        <f>(AX5-BA5)*100/AX5</f>
        <v>100</v>
      </c>
      <c r="BC5" s="52">
        <f>(AZ5+AY5)*100/AX5</f>
        <v>50</v>
      </c>
      <c r="BD5" s="61">
        <f>AY5*100/AW5</f>
        <v>5</v>
      </c>
      <c r="BE5" s="26">
        <f>(AY5*5+AZ5*4+(AW5-AY5-AZ5)*3+BA5*2)/AW5</f>
        <v>3.55</v>
      </c>
    </row>
    <row r="6" spans="1:57" ht="12.75">
      <c r="A6" s="37" t="s">
        <v>59</v>
      </c>
      <c r="B6" s="19">
        <v>100</v>
      </c>
      <c r="C6" s="52"/>
      <c r="D6" s="38">
        <v>25</v>
      </c>
      <c r="E6" s="45">
        <v>25</v>
      </c>
      <c r="F6" s="38">
        <v>0</v>
      </c>
      <c r="G6" s="38">
        <v>0</v>
      </c>
      <c r="H6" s="38">
        <v>25</v>
      </c>
      <c r="I6" s="38">
        <v>2</v>
      </c>
      <c r="J6" s="38">
        <v>11</v>
      </c>
      <c r="K6" s="38">
        <v>1</v>
      </c>
      <c r="L6" s="63">
        <f>(H6-K6)/H6</f>
        <v>0.96</v>
      </c>
      <c r="M6" s="65">
        <f>(J6+I6)/H6</f>
        <v>0.52</v>
      </c>
      <c r="N6" s="58">
        <f>I6*100/E6</f>
        <v>8</v>
      </c>
      <c r="O6" s="26">
        <f>(I6*5+J6*4+K6*3+(H6-I6-J6-K6)*3)/H6</f>
        <v>3.6</v>
      </c>
      <c r="P6" s="45">
        <f>E6+Q6-R6</f>
        <v>25</v>
      </c>
      <c r="Q6" s="38">
        <v>0</v>
      </c>
      <c r="R6" s="38">
        <v>0</v>
      </c>
      <c r="S6" s="38">
        <v>25</v>
      </c>
      <c r="T6" s="38">
        <v>4</v>
      </c>
      <c r="U6" s="38">
        <v>9</v>
      </c>
      <c r="V6" s="38">
        <v>0</v>
      </c>
      <c r="W6" s="19">
        <v>100</v>
      </c>
      <c r="X6" s="52">
        <f>(T6+U6)*100/S6</f>
        <v>52</v>
      </c>
      <c r="Y6" s="61">
        <f>T6*100/P6</f>
        <v>16</v>
      </c>
      <c r="Z6" s="26">
        <f>(T6*5+U6*4+V6*3+(S6-T6-U6-V6)*3)/S6</f>
        <v>3.68</v>
      </c>
      <c r="AA6" s="45">
        <v>27</v>
      </c>
      <c r="AB6" s="38">
        <v>2</v>
      </c>
      <c r="AC6" s="38">
        <v>0</v>
      </c>
      <c r="AD6" s="38">
        <v>27</v>
      </c>
      <c r="AE6" s="38">
        <v>2</v>
      </c>
      <c r="AF6" s="38">
        <v>11</v>
      </c>
      <c r="AG6" s="38">
        <v>1</v>
      </c>
      <c r="AH6" s="20">
        <v>100</v>
      </c>
      <c r="AI6" s="52">
        <f>(AF6+AE6)*100/AD6</f>
        <v>48.148148148148145</v>
      </c>
      <c r="AJ6" s="58">
        <f>AE6*100/AA6</f>
        <v>7.407407407407407</v>
      </c>
      <c r="AK6" s="26">
        <f>IF(AD6=0,0,(AE6*5+AF6*4+(AD6-AF6)*3+AG6*2)/AD6)</f>
        <v>3.8518518518518516</v>
      </c>
      <c r="AL6" s="45">
        <v>26</v>
      </c>
      <c r="AM6" s="38">
        <v>0</v>
      </c>
      <c r="AN6" s="38">
        <v>1</v>
      </c>
      <c r="AO6" s="38">
        <v>26</v>
      </c>
      <c r="AP6" s="38">
        <v>3</v>
      </c>
      <c r="AQ6" s="38">
        <v>12</v>
      </c>
      <c r="AR6" s="38">
        <v>0</v>
      </c>
      <c r="AS6" s="20">
        <f>IF(AO6=0,0,(AO6-AR6)*100/AO6)</f>
        <v>100</v>
      </c>
      <c r="AT6" s="52">
        <f>IF(AO6=0,0,(AQ6+AP6)*100/AO6)</f>
        <v>57.69230769230769</v>
      </c>
      <c r="AU6" s="61">
        <f>AP6*100/AL6</f>
        <v>11.538461538461538</v>
      </c>
      <c r="AV6" s="26">
        <f>(AP6*5+AQ6*4+(AO6-AP6-AQ6)*3+AR6*2)/AO6</f>
        <v>3.6923076923076925</v>
      </c>
      <c r="AW6" s="45">
        <v>25</v>
      </c>
      <c r="AX6" s="38">
        <v>25</v>
      </c>
      <c r="AY6" s="38">
        <v>3</v>
      </c>
      <c r="AZ6" s="38">
        <v>11</v>
      </c>
      <c r="BA6" s="38">
        <v>0</v>
      </c>
      <c r="BB6" s="19">
        <f>(AX6-BA6)*100/AX6</f>
        <v>100</v>
      </c>
      <c r="BC6" s="52">
        <f>(AZ6+AY6)*100/AX6</f>
        <v>56</v>
      </c>
      <c r="BD6" s="61">
        <f>AY6*100/AW6</f>
        <v>12</v>
      </c>
      <c r="BE6" s="26">
        <f>(AY6*5+AZ6*4+(AW6-AY6-AZ6)*3+BA6*2)/AW6</f>
        <v>3.68</v>
      </c>
    </row>
    <row r="7" spans="1:57" ht="12.75">
      <c r="A7" s="37" t="s">
        <v>60</v>
      </c>
      <c r="B7" s="19">
        <v>100</v>
      </c>
      <c r="C7" s="52"/>
      <c r="D7" s="38">
        <v>25</v>
      </c>
      <c r="E7" s="45">
        <v>25</v>
      </c>
      <c r="F7" s="38">
        <v>1</v>
      </c>
      <c r="G7" s="38">
        <v>1</v>
      </c>
      <c r="H7" s="38">
        <v>25</v>
      </c>
      <c r="I7" s="38">
        <v>2</v>
      </c>
      <c r="J7" s="38">
        <v>10</v>
      </c>
      <c r="K7" s="38">
        <v>1</v>
      </c>
      <c r="L7" s="63">
        <f>(H7-K7)/H7</f>
        <v>0.96</v>
      </c>
      <c r="M7" s="65">
        <f>(J7+I7)/H7</f>
        <v>0.48</v>
      </c>
      <c r="N7" s="58">
        <f>I7*100/E7</f>
        <v>8</v>
      </c>
      <c r="O7" s="26">
        <f>(I7*5+J7*4+K7*3+(H7-I7-J7-K7)*3)/H7</f>
        <v>3.56</v>
      </c>
      <c r="P7" s="45">
        <v>25</v>
      </c>
      <c r="Q7" s="38">
        <v>0</v>
      </c>
      <c r="R7" s="38">
        <v>0</v>
      </c>
      <c r="S7" s="38">
        <v>24</v>
      </c>
      <c r="T7" s="38">
        <v>2</v>
      </c>
      <c r="U7" s="38">
        <v>12</v>
      </c>
      <c r="V7" s="38">
        <v>0</v>
      </c>
      <c r="W7" s="19">
        <v>100</v>
      </c>
      <c r="X7" s="52">
        <f>(T7+U7)*100/S7</f>
        <v>58.333333333333336</v>
      </c>
      <c r="Y7" s="61">
        <f>T7*100/P7</f>
        <v>8</v>
      </c>
      <c r="Z7" s="26">
        <f>(T7*5+U7*4+V7*3+(S7-T7-U7-V7)*3)/S7</f>
        <v>3.6666666666666665</v>
      </c>
      <c r="AA7" s="45">
        <v>25</v>
      </c>
      <c r="AB7" s="38">
        <v>0</v>
      </c>
      <c r="AC7" s="38">
        <v>0</v>
      </c>
      <c r="AD7" s="38">
        <v>25</v>
      </c>
      <c r="AE7" s="38">
        <v>0</v>
      </c>
      <c r="AF7" s="38">
        <v>11</v>
      </c>
      <c r="AG7" s="38">
        <v>1</v>
      </c>
      <c r="AH7" s="20">
        <v>100</v>
      </c>
      <c r="AI7" s="52">
        <f>(AF7+AE7)*100/AD7</f>
        <v>44</v>
      </c>
      <c r="AJ7" s="58">
        <f>AE7*100/AA7</f>
        <v>0</v>
      </c>
      <c r="AK7" s="26">
        <f>IF(AD7=0,0,(AE7*5+AF7*4+(AD7-AF7)*3+AG7*2)/AD7)</f>
        <v>3.52</v>
      </c>
      <c r="AL7" s="45">
        <f>AA7-AN7+AM7</f>
        <v>25</v>
      </c>
      <c r="AM7" s="38">
        <v>1</v>
      </c>
      <c r="AN7" s="38">
        <v>1</v>
      </c>
      <c r="AO7" s="38">
        <v>25</v>
      </c>
      <c r="AP7" s="38">
        <v>2</v>
      </c>
      <c r="AQ7" s="38">
        <v>14</v>
      </c>
      <c r="AR7" s="38">
        <v>0</v>
      </c>
      <c r="AS7" s="20">
        <v>0</v>
      </c>
      <c r="AT7" s="52">
        <f>IF(AO7=0,0,(AQ7+AP7)*100/AO7)</f>
        <v>64</v>
      </c>
      <c r="AU7" s="61">
        <f>AP7*100/AL7</f>
        <v>8</v>
      </c>
      <c r="AV7" s="26">
        <f>(AP7*5+AQ7*4+(AO7-AP7-AQ7)*3+AR7*2)/AO7</f>
        <v>3.72</v>
      </c>
      <c r="AW7" s="45">
        <v>25</v>
      </c>
      <c r="AX7" s="38">
        <v>25</v>
      </c>
      <c r="AY7" s="38">
        <v>2</v>
      </c>
      <c r="AZ7" s="38">
        <v>13</v>
      </c>
      <c r="BA7" s="38">
        <v>0</v>
      </c>
      <c r="BB7" s="19">
        <f>(AX7-BA7)*100/AX7</f>
        <v>100</v>
      </c>
      <c r="BC7" s="52">
        <f>(AZ7+AY7)*100/AX7</f>
        <v>60</v>
      </c>
      <c r="BD7" s="61">
        <f>AY7*100/AW7</f>
        <v>8</v>
      </c>
      <c r="BE7" s="26">
        <f>(AY7*5+AZ7*4+(AW7-AY7-AZ7)*3+BA7*2)/AW7</f>
        <v>3.68</v>
      </c>
    </row>
    <row r="8" spans="1:57" ht="12.75">
      <c r="A8" s="37" t="s">
        <v>62</v>
      </c>
      <c r="B8" s="19">
        <v>100</v>
      </c>
      <c r="C8" s="52"/>
      <c r="D8" s="38">
        <v>24</v>
      </c>
      <c r="E8" s="45">
        <v>24</v>
      </c>
      <c r="F8" s="38">
        <v>0</v>
      </c>
      <c r="G8" s="38">
        <v>0</v>
      </c>
      <c r="H8" s="38">
        <v>24</v>
      </c>
      <c r="I8" s="38">
        <v>11</v>
      </c>
      <c r="J8" s="38">
        <v>10</v>
      </c>
      <c r="K8" s="38">
        <v>0</v>
      </c>
      <c r="L8" s="63">
        <v>0</v>
      </c>
      <c r="M8" s="65">
        <v>0</v>
      </c>
      <c r="N8" s="58">
        <v>0</v>
      </c>
      <c r="O8" s="26">
        <f>(I8*5+J8*4+K8*3+(H8-I8-J8-K8)*3)/H8</f>
        <v>4.333333333333333</v>
      </c>
      <c r="P8" s="45">
        <v>24</v>
      </c>
      <c r="Q8" s="38">
        <v>0</v>
      </c>
      <c r="R8" s="38">
        <v>0</v>
      </c>
      <c r="S8" s="38">
        <v>24</v>
      </c>
      <c r="T8" s="38">
        <v>3</v>
      </c>
      <c r="U8" s="38">
        <v>12</v>
      </c>
      <c r="V8" s="38">
        <v>0</v>
      </c>
      <c r="W8" s="19">
        <v>100</v>
      </c>
      <c r="X8" s="52">
        <f>(T8+U8)*100/S8</f>
        <v>62.5</v>
      </c>
      <c r="Y8" s="61">
        <f>T8*100/P8</f>
        <v>12.5</v>
      </c>
      <c r="Z8" s="26">
        <f>(T8*5+U8*4+V8*3+(S8-T8-U8-V8)*3)/S8</f>
        <v>3.75</v>
      </c>
      <c r="AA8" s="45">
        <v>24</v>
      </c>
      <c r="AB8" s="38">
        <v>0</v>
      </c>
      <c r="AC8" s="38">
        <v>0</v>
      </c>
      <c r="AD8" s="38">
        <v>24</v>
      </c>
      <c r="AE8" s="38">
        <v>1</v>
      </c>
      <c r="AF8" s="38">
        <v>18</v>
      </c>
      <c r="AG8" s="38">
        <v>0</v>
      </c>
      <c r="AH8" s="20">
        <v>100</v>
      </c>
      <c r="AI8" s="52">
        <f>(AF8+AE8)*100/AD8</f>
        <v>79.16666666666667</v>
      </c>
      <c r="AJ8" s="58">
        <f>AE8*100/AA8</f>
        <v>4.166666666666667</v>
      </c>
      <c r="AK8" s="26">
        <v>0</v>
      </c>
      <c r="AL8" s="45">
        <v>24</v>
      </c>
      <c r="AM8" s="38">
        <v>0</v>
      </c>
      <c r="AN8" s="38">
        <v>0</v>
      </c>
      <c r="AO8" s="38">
        <v>24</v>
      </c>
      <c r="AP8" s="38">
        <v>4</v>
      </c>
      <c r="AQ8" s="38">
        <v>16</v>
      </c>
      <c r="AR8" s="38">
        <v>0</v>
      </c>
      <c r="AS8" s="20">
        <v>0</v>
      </c>
      <c r="AT8" s="52">
        <v>0</v>
      </c>
      <c r="AU8" s="61">
        <f>AP8*100/AL8</f>
        <v>16.666666666666668</v>
      </c>
      <c r="AV8" s="26">
        <f>(AP8*5+AQ8*4+(AO8-AP8-AQ8)*3+AR8*2)/AO8</f>
        <v>4</v>
      </c>
      <c r="AW8" s="45">
        <v>24</v>
      </c>
      <c r="AX8" s="38">
        <v>24</v>
      </c>
      <c r="AY8" s="38">
        <v>4</v>
      </c>
      <c r="AZ8" s="38">
        <v>17</v>
      </c>
      <c r="BA8" s="38">
        <v>0</v>
      </c>
      <c r="BB8" s="19">
        <f>(AX8-BA8)*100/AX8</f>
        <v>100</v>
      </c>
      <c r="BC8" s="52">
        <f>(AZ8+AY8)*100/AX8</f>
        <v>87.5</v>
      </c>
      <c r="BD8" s="61">
        <f>AY8*100/AW8</f>
        <v>16.666666666666668</v>
      </c>
      <c r="BE8" s="26">
        <f>(AY8*5+AZ8*4+(AW8-AY8-AZ8)*3+BA8*2)/AW8</f>
        <v>4.041666666666667</v>
      </c>
    </row>
    <row r="9" spans="1:57" ht="12.75">
      <c r="A9" s="37"/>
      <c r="B9" s="19"/>
      <c r="C9" s="52"/>
      <c r="D9" s="38"/>
      <c r="E9" s="45"/>
      <c r="F9" s="38"/>
      <c r="G9" s="38"/>
      <c r="H9" s="38"/>
      <c r="I9" s="38"/>
      <c r="J9" s="38"/>
      <c r="K9" s="38"/>
      <c r="L9" s="63"/>
      <c r="M9" s="65"/>
      <c r="N9" s="58"/>
      <c r="O9" s="26"/>
      <c r="P9" s="45"/>
      <c r="Q9" s="38"/>
      <c r="R9" s="38"/>
      <c r="S9" s="38"/>
      <c r="T9" s="38"/>
      <c r="U9" s="38"/>
      <c r="V9" s="38"/>
      <c r="W9" s="19"/>
      <c r="X9" s="52"/>
      <c r="Y9" s="61"/>
      <c r="Z9" s="26"/>
      <c r="AA9" s="45"/>
      <c r="AB9" s="38"/>
      <c r="AC9" s="38"/>
      <c r="AD9" s="38"/>
      <c r="AE9" s="38"/>
      <c r="AF9" s="38"/>
      <c r="AG9" s="38"/>
      <c r="AH9" s="20"/>
      <c r="AI9" s="52"/>
      <c r="AJ9" s="58"/>
      <c r="AK9" s="26"/>
      <c r="AL9" s="45"/>
      <c r="AM9" s="38"/>
      <c r="AN9" s="38"/>
      <c r="AO9" s="38"/>
      <c r="AP9" s="38"/>
      <c r="AQ9" s="38"/>
      <c r="AR9" s="38"/>
      <c r="AS9" s="20"/>
      <c r="AT9" s="52"/>
      <c r="AU9" s="61"/>
      <c r="AV9" s="26"/>
      <c r="AW9" s="45"/>
      <c r="AX9" s="38"/>
      <c r="AY9" s="38"/>
      <c r="AZ9" s="38"/>
      <c r="BA9" s="38"/>
      <c r="BB9" s="19"/>
      <c r="BC9" s="52"/>
      <c r="BD9" s="61"/>
      <c r="BE9" s="26"/>
    </row>
    <row r="10" spans="1:57" ht="12.75">
      <c r="A10" s="37"/>
      <c r="B10" s="19"/>
      <c r="C10" s="52"/>
      <c r="D10" s="38"/>
      <c r="E10" s="45"/>
      <c r="F10" s="38"/>
      <c r="G10" s="38"/>
      <c r="H10" s="38"/>
      <c r="I10" s="38"/>
      <c r="J10" s="38"/>
      <c r="K10" s="38"/>
      <c r="L10" s="63"/>
      <c r="M10" s="65"/>
      <c r="N10" s="58"/>
      <c r="O10" s="26"/>
      <c r="P10" s="45"/>
      <c r="Q10" s="38"/>
      <c r="R10" s="38"/>
      <c r="S10" s="38"/>
      <c r="T10" s="38"/>
      <c r="U10" s="38"/>
      <c r="V10" s="38"/>
      <c r="W10" s="19"/>
      <c r="X10" s="52"/>
      <c r="Y10" s="61"/>
      <c r="Z10" s="26"/>
      <c r="AA10" s="45"/>
      <c r="AB10" s="38"/>
      <c r="AC10" s="38"/>
      <c r="AD10" s="38"/>
      <c r="AE10" s="38"/>
      <c r="AF10" s="38"/>
      <c r="AG10" s="38"/>
      <c r="AH10" s="20"/>
      <c r="AI10" s="52"/>
      <c r="AJ10" s="58"/>
      <c r="AK10" s="26"/>
      <c r="AL10" s="45"/>
      <c r="AM10" s="38"/>
      <c r="AN10" s="38"/>
      <c r="AO10" s="38"/>
      <c r="AP10" s="38"/>
      <c r="AQ10" s="38"/>
      <c r="AR10" s="38"/>
      <c r="AS10" s="20"/>
      <c r="AT10" s="52"/>
      <c r="AU10" s="61"/>
      <c r="AV10" s="26"/>
      <c r="AW10" s="45"/>
      <c r="AX10" s="38"/>
      <c r="AY10" s="38"/>
      <c r="AZ10" s="38"/>
      <c r="BA10" s="38"/>
      <c r="BB10" s="19"/>
      <c r="BC10" s="52"/>
      <c r="BD10" s="61"/>
      <c r="BE10" s="26"/>
    </row>
    <row r="11" spans="1:57" ht="12.75">
      <c r="A11" s="37"/>
      <c r="B11" s="19"/>
      <c r="C11" s="52"/>
      <c r="D11" s="38"/>
      <c r="E11" s="45"/>
      <c r="F11" s="38"/>
      <c r="G11" s="38"/>
      <c r="H11" s="38"/>
      <c r="I11" s="38"/>
      <c r="J11" s="38"/>
      <c r="K11" s="38"/>
      <c r="L11" s="63"/>
      <c r="M11" s="65"/>
      <c r="N11" s="58"/>
      <c r="O11" s="26"/>
      <c r="P11" s="45"/>
      <c r="Q11" s="38"/>
      <c r="R11" s="38"/>
      <c r="S11" s="38"/>
      <c r="T11" s="38"/>
      <c r="U11" s="38"/>
      <c r="V11" s="38"/>
      <c r="W11" s="19"/>
      <c r="X11" s="52"/>
      <c r="Y11" s="61"/>
      <c r="Z11" s="26"/>
      <c r="AA11" s="45"/>
      <c r="AB11" s="38"/>
      <c r="AC11" s="38"/>
      <c r="AD11" s="38"/>
      <c r="AE11" s="38"/>
      <c r="AF11" s="38"/>
      <c r="AG11" s="38"/>
      <c r="AH11" s="20"/>
      <c r="AI11" s="52"/>
      <c r="AJ11" s="58"/>
      <c r="AK11" s="26"/>
      <c r="AL11" s="45"/>
      <c r="AM11" s="38"/>
      <c r="AN11" s="38"/>
      <c r="AO11" s="38"/>
      <c r="AP11" s="38"/>
      <c r="AQ11" s="38"/>
      <c r="AR11" s="38"/>
      <c r="AS11" s="20"/>
      <c r="AT11" s="52"/>
      <c r="AU11" s="61"/>
      <c r="AV11" s="26"/>
      <c r="AW11" s="45"/>
      <c r="AX11" s="38"/>
      <c r="AY11" s="38"/>
      <c r="AZ11" s="38"/>
      <c r="BA11" s="38"/>
      <c r="BB11" s="19"/>
      <c r="BC11" s="52"/>
      <c r="BD11" s="61"/>
      <c r="BE11" s="26"/>
    </row>
    <row r="12" spans="1:57" ht="12.75">
      <c r="A12" s="37"/>
      <c r="B12" s="19"/>
      <c r="C12" s="52"/>
      <c r="D12" s="38"/>
      <c r="E12" s="45"/>
      <c r="F12" s="38"/>
      <c r="G12" s="38"/>
      <c r="H12" s="38"/>
      <c r="I12" s="38"/>
      <c r="J12" s="38"/>
      <c r="K12" s="38"/>
      <c r="L12" s="63"/>
      <c r="M12" s="65"/>
      <c r="N12" s="58"/>
      <c r="O12" s="26"/>
      <c r="P12" s="45"/>
      <c r="Q12" s="38"/>
      <c r="R12" s="38"/>
      <c r="S12" s="38"/>
      <c r="T12" s="38"/>
      <c r="U12" s="38"/>
      <c r="V12" s="38"/>
      <c r="W12" s="19"/>
      <c r="X12" s="52"/>
      <c r="Y12" s="61"/>
      <c r="Z12" s="26"/>
      <c r="AA12" s="45"/>
      <c r="AB12" s="38"/>
      <c r="AC12" s="38"/>
      <c r="AD12" s="38"/>
      <c r="AE12" s="38"/>
      <c r="AF12" s="38"/>
      <c r="AG12" s="38"/>
      <c r="AH12" s="20"/>
      <c r="AI12" s="52"/>
      <c r="AJ12" s="58"/>
      <c r="AK12" s="26"/>
      <c r="AL12" s="45"/>
      <c r="AM12" s="38"/>
      <c r="AN12" s="38"/>
      <c r="AO12" s="38"/>
      <c r="AP12" s="38"/>
      <c r="AQ12" s="38"/>
      <c r="AR12" s="38"/>
      <c r="AS12" s="20"/>
      <c r="AT12" s="52"/>
      <c r="AU12" s="61"/>
      <c r="AV12" s="26"/>
      <c r="AW12" s="45"/>
      <c r="AX12" s="38"/>
      <c r="AY12" s="38"/>
      <c r="AZ12" s="38"/>
      <c r="BA12" s="38"/>
      <c r="BB12" s="19"/>
      <c r="BC12" s="52"/>
      <c r="BD12" s="61"/>
      <c r="BE12" s="26"/>
    </row>
    <row r="13" spans="1:57" ht="12.75">
      <c r="A13" s="37"/>
      <c r="B13" s="19"/>
      <c r="C13" s="52"/>
      <c r="D13" s="38"/>
      <c r="E13" s="45"/>
      <c r="F13" s="38"/>
      <c r="G13" s="38"/>
      <c r="H13" s="38"/>
      <c r="I13" s="38"/>
      <c r="J13" s="38"/>
      <c r="K13" s="38"/>
      <c r="L13" s="63"/>
      <c r="M13" s="65"/>
      <c r="N13" s="58"/>
      <c r="O13" s="26"/>
      <c r="P13" s="45"/>
      <c r="Q13" s="38"/>
      <c r="R13" s="38"/>
      <c r="S13" s="38"/>
      <c r="T13" s="38"/>
      <c r="U13" s="38"/>
      <c r="V13" s="38"/>
      <c r="W13" s="19"/>
      <c r="X13" s="52"/>
      <c r="Y13" s="61"/>
      <c r="Z13" s="26"/>
      <c r="AA13" s="45"/>
      <c r="AB13" s="38"/>
      <c r="AC13" s="38"/>
      <c r="AD13" s="38"/>
      <c r="AE13" s="38"/>
      <c r="AF13" s="38"/>
      <c r="AG13" s="38"/>
      <c r="AH13" s="20"/>
      <c r="AI13" s="52"/>
      <c r="AJ13" s="58"/>
      <c r="AK13" s="26"/>
      <c r="AL13" s="45"/>
      <c r="AM13" s="38"/>
      <c r="AN13" s="38"/>
      <c r="AO13" s="38"/>
      <c r="AP13" s="38"/>
      <c r="AQ13" s="38"/>
      <c r="AR13" s="38"/>
      <c r="AS13" s="20"/>
      <c r="AT13" s="52"/>
      <c r="AU13" s="61"/>
      <c r="AV13" s="26"/>
      <c r="AW13" s="45"/>
      <c r="AX13" s="38"/>
      <c r="AY13" s="38"/>
      <c r="AZ13" s="38"/>
      <c r="BA13" s="38"/>
      <c r="BB13" s="19"/>
      <c r="BC13" s="52"/>
      <c r="BD13" s="61"/>
      <c r="BE13" s="26"/>
    </row>
    <row r="14" spans="1:57" ht="12.75">
      <c r="A14" s="37"/>
      <c r="B14" s="19"/>
      <c r="C14" s="52"/>
      <c r="D14" s="38"/>
      <c r="E14" s="45"/>
      <c r="F14" s="38"/>
      <c r="G14" s="38"/>
      <c r="H14" s="38"/>
      <c r="I14" s="38"/>
      <c r="J14" s="38"/>
      <c r="K14" s="38"/>
      <c r="L14" s="63"/>
      <c r="M14" s="65"/>
      <c r="N14" s="58"/>
      <c r="O14" s="26"/>
      <c r="P14" s="45"/>
      <c r="Q14" s="38"/>
      <c r="R14" s="38"/>
      <c r="S14" s="38"/>
      <c r="T14" s="38"/>
      <c r="U14" s="38"/>
      <c r="V14" s="38"/>
      <c r="W14" s="19"/>
      <c r="X14" s="52"/>
      <c r="Y14" s="61"/>
      <c r="Z14" s="26"/>
      <c r="AA14" s="45"/>
      <c r="AB14" s="38"/>
      <c r="AC14" s="38"/>
      <c r="AD14" s="38"/>
      <c r="AE14" s="38"/>
      <c r="AF14" s="38"/>
      <c r="AG14" s="38"/>
      <c r="AH14" s="20"/>
      <c r="AI14" s="52"/>
      <c r="AJ14" s="58"/>
      <c r="AK14" s="26"/>
      <c r="AL14" s="45"/>
      <c r="AM14" s="38"/>
      <c r="AN14" s="38"/>
      <c r="AO14" s="38"/>
      <c r="AP14" s="38"/>
      <c r="AQ14" s="38"/>
      <c r="AR14" s="38"/>
      <c r="AS14" s="20"/>
      <c r="AT14" s="52"/>
      <c r="AU14" s="61"/>
      <c r="AV14" s="26"/>
      <c r="AW14" s="45"/>
      <c r="AX14" s="38"/>
      <c r="AY14" s="38"/>
      <c r="AZ14" s="38"/>
      <c r="BA14" s="38"/>
      <c r="BB14" s="19"/>
      <c r="BC14" s="52"/>
      <c r="BD14" s="61"/>
      <c r="BE14" s="26"/>
    </row>
    <row r="15" spans="1:57" ht="12.75">
      <c r="A15" s="37"/>
      <c r="B15" s="19"/>
      <c r="C15" s="52"/>
      <c r="D15" s="38"/>
      <c r="E15" s="45"/>
      <c r="F15" s="38"/>
      <c r="G15" s="38"/>
      <c r="H15" s="38"/>
      <c r="I15" s="38"/>
      <c r="J15" s="38"/>
      <c r="K15" s="38"/>
      <c r="L15" s="63"/>
      <c r="M15" s="65"/>
      <c r="N15" s="58"/>
      <c r="O15" s="26"/>
      <c r="P15" s="45"/>
      <c r="Q15" s="38"/>
      <c r="R15" s="38"/>
      <c r="S15" s="38"/>
      <c r="T15" s="38"/>
      <c r="U15" s="38"/>
      <c r="V15" s="38"/>
      <c r="W15" s="19"/>
      <c r="X15" s="52"/>
      <c r="Y15" s="61"/>
      <c r="Z15" s="26"/>
      <c r="AA15" s="45"/>
      <c r="AB15" s="38"/>
      <c r="AC15" s="38"/>
      <c r="AD15" s="38"/>
      <c r="AE15" s="38"/>
      <c r="AF15" s="38"/>
      <c r="AG15" s="38"/>
      <c r="AH15" s="20"/>
      <c r="AI15" s="52"/>
      <c r="AJ15" s="58"/>
      <c r="AK15" s="26"/>
      <c r="AL15" s="45"/>
      <c r="AM15" s="38"/>
      <c r="AN15" s="38"/>
      <c r="AO15" s="38"/>
      <c r="AP15" s="38"/>
      <c r="AQ15" s="38"/>
      <c r="AR15" s="38"/>
      <c r="AS15" s="20"/>
      <c r="AT15" s="52"/>
      <c r="AU15" s="61"/>
      <c r="AV15" s="26"/>
      <c r="AW15" s="45"/>
      <c r="AX15" s="38"/>
      <c r="AY15" s="38"/>
      <c r="AZ15" s="38"/>
      <c r="BA15" s="38"/>
      <c r="BB15" s="19"/>
      <c r="BC15" s="52"/>
      <c r="BD15" s="61"/>
      <c r="BE15" s="26"/>
    </row>
    <row r="16" spans="1:57" ht="12.75">
      <c r="A16" s="37"/>
      <c r="B16" s="19"/>
      <c r="C16" s="52"/>
      <c r="D16" s="38"/>
      <c r="E16" s="45"/>
      <c r="F16" s="38"/>
      <c r="G16" s="38"/>
      <c r="H16" s="38"/>
      <c r="I16" s="38"/>
      <c r="J16" s="38"/>
      <c r="K16" s="38"/>
      <c r="L16" s="63"/>
      <c r="M16" s="65"/>
      <c r="N16" s="58"/>
      <c r="O16" s="26"/>
      <c r="P16" s="45"/>
      <c r="Q16" s="38"/>
      <c r="R16" s="38"/>
      <c r="S16" s="38"/>
      <c r="T16" s="38"/>
      <c r="U16" s="38"/>
      <c r="V16" s="38"/>
      <c r="W16" s="19"/>
      <c r="X16" s="52"/>
      <c r="Y16" s="61"/>
      <c r="Z16" s="26"/>
      <c r="AA16" s="45"/>
      <c r="AB16" s="38"/>
      <c r="AC16" s="38"/>
      <c r="AD16" s="38"/>
      <c r="AE16" s="38"/>
      <c r="AF16" s="38"/>
      <c r="AG16" s="38"/>
      <c r="AH16" s="20"/>
      <c r="AI16" s="52"/>
      <c r="AJ16" s="58"/>
      <c r="AK16" s="26"/>
      <c r="AL16" s="45"/>
      <c r="AM16" s="38"/>
      <c r="AN16" s="38"/>
      <c r="AO16" s="38"/>
      <c r="AP16" s="38"/>
      <c r="AQ16" s="38"/>
      <c r="AR16" s="38"/>
      <c r="AS16" s="20"/>
      <c r="AT16" s="52"/>
      <c r="AU16" s="61"/>
      <c r="AV16" s="26"/>
      <c r="AW16" s="45"/>
      <c r="AX16" s="38"/>
      <c r="AY16" s="38"/>
      <c r="AZ16" s="38"/>
      <c r="BA16" s="38"/>
      <c r="BB16" s="19"/>
      <c r="BC16" s="52"/>
      <c r="BD16" s="61"/>
      <c r="BE16" s="26"/>
    </row>
    <row r="17" spans="1:57" ht="12.75">
      <c r="A17" s="37"/>
      <c r="B17" s="19"/>
      <c r="C17" s="53"/>
      <c r="D17" s="38"/>
      <c r="E17" s="45"/>
      <c r="F17" s="38"/>
      <c r="G17" s="38"/>
      <c r="H17" s="38"/>
      <c r="I17" s="38"/>
      <c r="J17" s="38"/>
      <c r="K17" s="38"/>
      <c r="L17" s="63"/>
      <c r="M17" s="65"/>
      <c r="N17" s="58"/>
      <c r="O17" s="26"/>
      <c r="P17" s="45"/>
      <c r="Q17" s="38"/>
      <c r="R17" s="38"/>
      <c r="S17" s="38"/>
      <c r="T17" s="38"/>
      <c r="U17" s="38"/>
      <c r="V17" s="38"/>
      <c r="W17" s="19"/>
      <c r="X17" s="52"/>
      <c r="Y17" s="61"/>
      <c r="Z17" s="26"/>
      <c r="AA17" s="45"/>
      <c r="AB17" s="38"/>
      <c r="AC17" s="38"/>
      <c r="AD17" s="38"/>
      <c r="AE17" s="38"/>
      <c r="AF17" s="38"/>
      <c r="AG17" s="38"/>
      <c r="AH17" s="20"/>
      <c r="AI17" s="52"/>
      <c r="AJ17" s="58"/>
      <c r="AK17" s="26"/>
      <c r="AL17" s="45"/>
      <c r="AM17" s="38"/>
      <c r="AN17" s="38"/>
      <c r="AO17" s="38"/>
      <c r="AP17" s="38"/>
      <c r="AQ17" s="38"/>
      <c r="AR17" s="38"/>
      <c r="AS17" s="20"/>
      <c r="AT17" s="52"/>
      <c r="AU17" s="61"/>
      <c r="AV17" s="26"/>
      <c r="AW17" s="45"/>
      <c r="AX17" s="38"/>
      <c r="AY17" s="38"/>
      <c r="AZ17" s="38"/>
      <c r="BA17" s="38"/>
      <c r="BB17" s="19"/>
      <c r="BC17" s="52"/>
      <c r="BD17" s="61"/>
      <c r="BE17" s="26"/>
    </row>
    <row r="18" spans="1:57" ht="12.75">
      <c r="A18" s="37"/>
      <c r="B18" s="19"/>
      <c r="C18" s="52"/>
      <c r="D18" s="38"/>
      <c r="E18" s="45"/>
      <c r="F18" s="38"/>
      <c r="G18" s="38"/>
      <c r="H18" s="38"/>
      <c r="I18" s="38"/>
      <c r="J18" s="38"/>
      <c r="K18" s="38"/>
      <c r="L18" s="63"/>
      <c r="M18" s="65"/>
      <c r="N18" s="58"/>
      <c r="O18" s="26"/>
      <c r="P18" s="45"/>
      <c r="Q18" s="38"/>
      <c r="R18" s="38"/>
      <c r="S18" s="38"/>
      <c r="T18" s="38"/>
      <c r="U18" s="38"/>
      <c r="V18" s="38"/>
      <c r="W18" s="19"/>
      <c r="X18" s="52"/>
      <c r="Y18" s="61"/>
      <c r="Z18" s="26"/>
      <c r="AA18" s="45"/>
      <c r="AB18" s="38"/>
      <c r="AC18" s="38"/>
      <c r="AD18" s="38"/>
      <c r="AE18" s="38"/>
      <c r="AF18" s="38"/>
      <c r="AG18" s="38"/>
      <c r="AH18" s="20"/>
      <c r="AI18" s="52"/>
      <c r="AJ18" s="58"/>
      <c r="AK18" s="26"/>
      <c r="AL18" s="45"/>
      <c r="AM18" s="38"/>
      <c r="AN18" s="38"/>
      <c r="AO18" s="38"/>
      <c r="AP18" s="38"/>
      <c r="AQ18" s="38"/>
      <c r="AR18" s="38"/>
      <c r="AS18" s="20"/>
      <c r="AT18" s="52"/>
      <c r="AU18" s="61"/>
      <c r="AV18" s="26"/>
      <c r="AW18" s="45"/>
      <c r="AX18" s="38"/>
      <c r="AY18" s="38"/>
      <c r="AZ18" s="38"/>
      <c r="BA18" s="38"/>
      <c r="BB18" s="19"/>
      <c r="BC18" s="52"/>
      <c r="BD18" s="61"/>
      <c r="BE18" s="26"/>
    </row>
    <row r="19" spans="1:57" ht="12.75">
      <c r="A19" s="27"/>
      <c r="B19" s="48"/>
      <c r="C19" s="54"/>
      <c r="D19" s="24"/>
      <c r="E19" s="46"/>
      <c r="F19" s="24"/>
      <c r="G19" s="24"/>
      <c r="H19" s="24"/>
      <c r="I19" s="24"/>
      <c r="J19" s="24"/>
      <c r="K19" s="24"/>
      <c r="L19" s="48"/>
      <c r="M19" s="54"/>
      <c r="N19" s="60"/>
      <c r="O19" s="25"/>
      <c r="P19" s="46"/>
      <c r="Q19" s="24"/>
      <c r="R19" s="24"/>
      <c r="S19" s="24"/>
      <c r="T19" s="24"/>
      <c r="U19" s="24"/>
      <c r="V19" s="24"/>
      <c r="W19" s="48"/>
      <c r="X19" s="56"/>
      <c r="Y19" s="62"/>
      <c r="Z19" s="25"/>
      <c r="AA19" s="46"/>
      <c r="AB19" s="24"/>
      <c r="AC19" s="24"/>
      <c r="AD19" s="24"/>
      <c r="AE19" s="24"/>
      <c r="AF19" s="24"/>
      <c r="AG19" s="24"/>
      <c r="AH19" s="50"/>
      <c r="AI19" s="56"/>
      <c r="AJ19" s="59"/>
      <c r="AK19" s="26"/>
      <c r="AL19" s="46"/>
      <c r="AM19" s="24"/>
      <c r="AN19" s="24"/>
      <c r="AO19" s="24"/>
      <c r="AP19" s="24"/>
      <c r="AQ19" s="24"/>
      <c r="AR19" s="24"/>
      <c r="AS19" s="50"/>
      <c r="AT19" s="56"/>
      <c r="AU19" s="62"/>
      <c r="AV19" s="26"/>
      <c r="AW19" s="46"/>
      <c r="AX19" s="24"/>
      <c r="AY19" s="24"/>
      <c r="AZ19" s="24"/>
      <c r="BA19" s="24"/>
      <c r="BB19" s="48"/>
      <c r="BC19" s="56"/>
      <c r="BD19" s="62"/>
      <c r="BE19" s="26"/>
    </row>
    <row r="20" spans="1:57" s="41" customFormat="1" ht="12.75">
      <c r="A20" s="40"/>
      <c r="B20" s="48"/>
      <c r="C20" s="54"/>
      <c r="D20" s="24"/>
      <c r="E20" s="46"/>
      <c r="F20" s="24"/>
      <c r="G20" s="24"/>
      <c r="H20" s="24"/>
      <c r="I20" s="24"/>
      <c r="J20" s="24"/>
      <c r="K20" s="24"/>
      <c r="L20" s="48"/>
      <c r="M20" s="54"/>
      <c r="N20" s="60"/>
      <c r="O20" s="24"/>
      <c r="P20" s="46"/>
      <c r="Q20" s="24"/>
      <c r="R20" s="24"/>
      <c r="S20" s="24"/>
      <c r="T20" s="24"/>
      <c r="U20" s="24"/>
      <c r="V20" s="24"/>
      <c r="W20" s="48"/>
      <c r="X20" s="56"/>
      <c r="Y20" s="62"/>
      <c r="Z20" s="24"/>
      <c r="AA20" s="46"/>
      <c r="AB20" s="24"/>
      <c r="AC20" s="24"/>
      <c r="AD20" s="24"/>
      <c r="AE20" s="24"/>
      <c r="AF20" s="24"/>
      <c r="AG20" s="24"/>
      <c r="AH20" s="50"/>
      <c r="AI20" s="56"/>
      <c r="AJ20" s="60"/>
      <c r="AK20" s="24"/>
      <c r="AL20" s="46"/>
      <c r="AM20" s="24"/>
      <c r="AN20" s="24"/>
      <c r="AO20" s="24"/>
      <c r="AP20" s="24"/>
      <c r="AQ20" s="24"/>
      <c r="AR20" s="24"/>
      <c r="AS20" s="50"/>
      <c r="AT20" s="54"/>
      <c r="AU20" s="62"/>
      <c r="AV20" s="24"/>
      <c r="AW20" s="46"/>
      <c r="AX20" s="24"/>
      <c r="AY20" s="24"/>
      <c r="AZ20" s="24"/>
      <c r="BA20" s="24"/>
      <c r="BB20" s="48"/>
      <c r="BC20" s="56"/>
      <c r="BD20" s="62"/>
      <c r="BE20" s="26"/>
    </row>
    <row r="21" spans="1:57" ht="25.5">
      <c r="A21" s="42" t="s">
        <v>48</v>
      </c>
      <c r="B21" s="19">
        <f>AVERAGE(B5:B18)</f>
        <v>100</v>
      </c>
      <c r="C21" s="52" t="e">
        <f>AVERAGE(C5:C18)</f>
        <v>#DIV/0!</v>
      </c>
      <c r="D21" s="38">
        <f>SUM(D5:D18)</f>
        <v>95</v>
      </c>
      <c r="E21" s="45">
        <f aca="true" t="shared" si="0" ref="E21:K21">SUM(E5:E18)</f>
        <v>94</v>
      </c>
      <c r="F21" s="38">
        <f t="shared" si="0"/>
        <v>1</v>
      </c>
      <c r="G21" s="38">
        <f t="shared" si="0"/>
        <v>2</v>
      </c>
      <c r="H21" s="38">
        <f t="shared" si="0"/>
        <v>94</v>
      </c>
      <c r="I21" s="38">
        <f t="shared" si="0"/>
        <v>17</v>
      </c>
      <c r="J21" s="38">
        <f t="shared" si="0"/>
        <v>37</v>
      </c>
      <c r="K21" s="38">
        <f t="shared" si="0"/>
        <v>3</v>
      </c>
      <c r="L21" s="64">
        <f>AVERAGE(L5:L16)</f>
        <v>0.7175</v>
      </c>
      <c r="M21" s="66">
        <f>AVERAGE(M5:M16)</f>
        <v>0.35</v>
      </c>
      <c r="N21" s="61">
        <f>I21*100/E21</f>
        <v>18.085106382978722</v>
      </c>
      <c r="O21" s="39">
        <f>AVERAGE(O5:O16)</f>
        <v>3.748333333333333</v>
      </c>
      <c r="P21" s="45">
        <f>SUM(P5:P19)</f>
        <v>94</v>
      </c>
      <c r="Q21" s="38">
        <f aca="true" t="shared" si="1" ref="Q21:V21">SUM(Q5:Q18)</f>
        <v>0</v>
      </c>
      <c r="R21" s="38">
        <f t="shared" si="1"/>
        <v>0</v>
      </c>
      <c r="S21" s="38">
        <f t="shared" si="1"/>
        <v>93</v>
      </c>
      <c r="T21" s="38">
        <f t="shared" si="1"/>
        <v>9</v>
      </c>
      <c r="U21" s="38">
        <f t="shared" si="1"/>
        <v>42</v>
      </c>
      <c r="V21" s="38">
        <f t="shared" si="1"/>
        <v>0</v>
      </c>
      <c r="W21" s="19">
        <f>AVERAGE(W5:W18)</f>
        <v>100</v>
      </c>
      <c r="X21" s="52">
        <f>AVERAGE(X5:X18)</f>
        <v>54.458333333333336</v>
      </c>
      <c r="Y21" s="61">
        <f>AVERAGE(Y5:Y18)</f>
        <v>9.125</v>
      </c>
      <c r="Z21" s="39">
        <f>AVERAGE(Z5:Z18)</f>
        <v>3.6366666666666667</v>
      </c>
      <c r="AA21" s="45">
        <f>SUM(AA5:AA19)</f>
        <v>96</v>
      </c>
      <c r="AB21" s="38">
        <f aca="true" t="shared" si="2" ref="AB21:AG21">SUM(AB5:AB16)</f>
        <v>2</v>
      </c>
      <c r="AC21" s="38">
        <f t="shared" si="2"/>
        <v>0</v>
      </c>
      <c r="AD21" s="38">
        <f t="shared" si="2"/>
        <v>95</v>
      </c>
      <c r="AE21" s="38">
        <f t="shared" si="2"/>
        <v>3</v>
      </c>
      <c r="AF21" s="38">
        <f t="shared" si="2"/>
        <v>48</v>
      </c>
      <c r="AG21" s="38">
        <f t="shared" si="2"/>
        <v>3</v>
      </c>
      <c r="AH21" s="20">
        <f>(AD21-AG21)*100/AD21</f>
        <v>96.84210526315789</v>
      </c>
      <c r="AI21" s="52">
        <f>(AF21+AE21)*100/AD21</f>
        <v>53.68421052631579</v>
      </c>
      <c r="AJ21" s="58">
        <f>AE21*100/AA21</f>
        <v>3.125</v>
      </c>
      <c r="AK21" s="26">
        <f>AVERAGE(AK5:AK16)</f>
        <v>2.724541910331384</v>
      </c>
      <c r="AL21" s="45">
        <f aca="true" t="shared" si="3" ref="AL21:AR21">SUM(AL5:AL18)</f>
        <v>95</v>
      </c>
      <c r="AM21" s="38">
        <f t="shared" si="3"/>
        <v>1</v>
      </c>
      <c r="AN21" s="38">
        <f t="shared" si="3"/>
        <v>2</v>
      </c>
      <c r="AO21" s="38">
        <f t="shared" si="3"/>
        <v>95</v>
      </c>
      <c r="AP21" s="38">
        <f t="shared" si="3"/>
        <v>10</v>
      </c>
      <c r="AQ21" s="38">
        <f t="shared" si="3"/>
        <v>53</v>
      </c>
      <c r="AR21" s="38">
        <f t="shared" si="3"/>
        <v>1</v>
      </c>
      <c r="AS21" s="20">
        <f>AVERAGE(AS5:AS18)</f>
        <v>48.75</v>
      </c>
      <c r="AT21" s="52" t="e">
        <f>AVERAGE(AT9:AT18)</f>
        <v>#DIV/0!</v>
      </c>
      <c r="AU21" s="61">
        <f>AP21*100/AL21</f>
        <v>10.526315789473685</v>
      </c>
      <c r="AV21" s="26">
        <f>AVERAGE(AV5:AV19)</f>
        <v>3.790576923076923</v>
      </c>
      <c r="AW21" s="45">
        <f>SUM(AW5:AW18)</f>
        <v>94</v>
      </c>
      <c r="AX21" s="38">
        <f>SUM(AX5:AX18)</f>
        <v>94</v>
      </c>
      <c r="AY21" s="38">
        <f>SUM(AY5:AY18)</f>
        <v>10</v>
      </c>
      <c r="AZ21" s="38">
        <f>SUM(AZ5:AZ18)</f>
        <v>50</v>
      </c>
      <c r="BA21" s="38">
        <f>SUM(BA5:BA18)</f>
        <v>0</v>
      </c>
      <c r="BB21" s="19">
        <f>AVERAGE(BB5:BB18)</f>
        <v>100</v>
      </c>
      <c r="BC21" s="52">
        <f>AVERAGE(BC5:BC18)</f>
        <v>63.375</v>
      </c>
      <c r="BD21" s="61">
        <f>AVERAGE(BD5:BD18)</f>
        <v>10.416666666666668</v>
      </c>
      <c r="BE21" s="52">
        <f>AVERAGE(BE5:BE18)</f>
        <v>3.737916666666667</v>
      </c>
    </row>
    <row r="22" spans="1:56" s="41" customFormat="1" ht="12.75">
      <c r="A22" s="43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</sheetData>
  <sheetProtection/>
  <mergeCells count="8">
    <mergeCell ref="AL3:AU3"/>
    <mergeCell ref="AW3:BD3"/>
    <mergeCell ref="A3:A4"/>
    <mergeCell ref="B3:C3"/>
    <mergeCell ref="D3:D4"/>
    <mergeCell ref="E3:N3"/>
    <mergeCell ref="P3:Y3"/>
    <mergeCell ref="AA3:AJ3"/>
  </mergeCells>
  <printOptions/>
  <pageMargins left="0.17" right="0.17" top="0.52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0.75390625" style="0" customWidth="1"/>
    <col min="2" max="2" width="10.625" style="0" customWidth="1"/>
    <col min="3" max="3" width="7.125" style="2" customWidth="1"/>
    <col min="5" max="5" width="7.125" style="2" customWidth="1"/>
    <col min="8" max="8" width="7.125" style="2" customWidth="1"/>
    <col min="10" max="10" width="7.125" style="2" customWidth="1"/>
    <col min="13" max="13" width="7.125" style="2" customWidth="1"/>
    <col min="15" max="15" width="7.125" style="2" customWidth="1"/>
    <col min="18" max="18" width="7.125" style="2" customWidth="1"/>
    <col min="20" max="20" width="7.125" style="2" customWidth="1"/>
  </cols>
  <sheetData>
    <row r="2" spans="1:2" ht="15.75">
      <c r="A2" s="1" t="s">
        <v>0</v>
      </c>
      <c r="B2" s="1" t="s">
        <v>54</v>
      </c>
    </row>
    <row r="3" spans="1:21" ht="12.75">
      <c r="A3" s="3" t="s">
        <v>63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2.75">
      <c r="A4" s="3"/>
      <c r="B4" s="2"/>
      <c r="D4" s="2"/>
      <c r="F4" s="2"/>
      <c r="G4" s="2"/>
      <c r="I4" s="2"/>
      <c r="K4" s="2"/>
      <c r="L4" s="2"/>
      <c r="N4" s="2"/>
      <c r="P4" s="2"/>
      <c r="Q4" s="2"/>
      <c r="S4" s="2"/>
      <c r="U4" s="2"/>
    </row>
    <row r="5" spans="1:21" ht="38.25">
      <c r="A5" s="4" t="s">
        <v>2</v>
      </c>
      <c r="B5" s="5" t="s">
        <v>3</v>
      </c>
      <c r="C5" s="5" t="s">
        <v>4</v>
      </c>
      <c r="D5" s="4" t="s">
        <v>5</v>
      </c>
      <c r="E5" s="5" t="s">
        <v>6</v>
      </c>
      <c r="F5" s="4" t="s">
        <v>7</v>
      </c>
      <c r="G5" s="6"/>
      <c r="H5" s="6"/>
      <c r="I5" s="7"/>
      <c r="J5" s="6"/>
      <c r="K5" s="7"/>
      <c r="L5" s="6"/>
      <c r="M5" s="6"/>
      <c r="N5" s="7"/>
      <c r="O5" s="6"/>
      <c r="P5" s="7"/>
      <c r="Q5" s="6"/>
      <c r="R5" s="6"/>
      <c r="S5" s="7"/>
      <c r="T5" s="6"/>
      <c r="U5" s="7"/>
    </row>
    <row r="6" spans="1:6" ht="25.5">
      <c r="A6" s="28" t="s">
        <v>58</v>
      </c>
      <c r="B6" s="8">
        <v>18</v>
      </c>
      <c r="C6" s="9">
        <v>1</v>
      </c>
      <c r="D6" s="21"/>
      <c r="E6" s="22">
        <v>1</v>
      </c>
      <c r="F6" s="21"/>
    </row>
    <row r="7" spans="1:6" ht="76.5">
      <c r="A7" s="28" t="s">
        <v>70</v>
      </c>
      <c r="B7" s="8">
        <v>31</v>
      </c>
      <c r="C7" s="9"/>
      <c r="D7" s="21">
        <f aca="true" t="shared" si="0" ref="D7:D18">C7*100/B7</f>
        <v>0</v>
      </c>
      <c r="E7" s="9">
        <v>0</v>
      </c>
      <c r="F7" s="8">
        <f aca="true" t="shared" si="1" ref="F7:F18">E7*100/B7</f>
        <v>0</v>
      </c>
    </row>
    <row r="8" spans="1:6" ht="76.5">
      <c r="A8" s="28" t="s">
        <v>69</v>
      </c>
      <c r="B8" s="8">
        <v>35</v>
      </c>
      <c r="C8" s="9">
        <v>3</v>
      </c>
      <c r="D8" s="21">
        <v>0.09</v>
      </c>
      <c r="E8" s="9" t="s">
        <v>64</v>
      </c>
      <c r="F8" s="8" t="s">
        <v>67</v>
      </c>
    </row>
    <row r="9" spans="1:6" ht="63.75">
      <c r="A9" s="28" t="s">
        <v>65</v>
      </c>
      <c r="B9" s="18">
        <v>2</v>
      </c>
      <c r="C9" s="9">
        <v>2</v>
      </c>
      <c r="D9" s="21">
        <v>100</v>
      </c>
      <c r="E9" s="9">
        <v>2</v>
      </c>
      <c r="F9" s="8">
        <f t="shared" si="1"/>
        <v>100</v>
      </c>
    </row>
    <row r="10" spans="1:6" ht="140.25">
      <c r="A10" s="28" t="s">
        <v>68</v>
      </c>
      <c r="B10" s="8" t="s">
        <v>66</v>
      </c>
      <c r="C10" s="9"/>
      <c r="D10" s="21" t="e">
        <f t="shared" si="0"/>
        <v>#VALUE!</v>
      </c>
      <c r="E10" s="9"/>
      <c r="F10" s="8" t="e">
        <f t="shared" si="1"/>
        <v>#VALUE!</v>
      </c>
    </row>
    <row r="11" spans="1:6" ht="12.75">
      <c r="A11" s="28"/>
      <c r="B11" s="8"/>
      <c r="C11" s="9"/>
      <c r="D11" s="21" t="e">
        <f t="shared" si="0"/>
        <v>#DIV/0!</v>
      </c>
      <c r="E11" s="9"/>
      <c r="F11" s="8" t="e">
        <f t="shared" si="1"/>
        <v>#DIV/0!</v>
      </c>
    </row>
    <row r="12" spans="1:6" ht="12.75">
      <c r="A12" s="28"/>
      <c r="B12" s="8"/>
      <c r="C12" s="9"/>
      <c r="D12" s="21" t="e">
        <f t="shared" si="0"/>
        <v>#DIV/0!</v>
      </c>
      <c r="E12" s="9"/>
      <c r="F12" s="8" t="e">
        <f t="shared" si="1"/>
        <v>#DIV/0!</v>
      </c>
    </row>
    <row r="13" spans="1:6" ht="12.75">
      <c r="A13" s="28"/>
      <c r="B13" s="8"/>
      <c r="C13" s="9"/>
      <c r="D13" s="21" t="e">
        <f t="shared" si="0"/>
        <v>#DIV/0!</v>
      </c>
      <c r="E13" s="9"/>
      <c r="F13" s="8" t="e">
        <f t="shared" si="1"/>
        <v>#DIV/0!</v>
      </c>
    </row>
    <row r="14" spans="1:6" ht="12.75">
      <c r="A14" s="28"/>
      <c r="B14" s="8"/>
      <c r="C14" s="9"/>
      <c r="D14" s="21" t="e">
        <f t="shared" si="0"/>
        <v>#DIV/0!</v>
      </c>
      <c r="E14" s="9"/>
      <c r="F14" s="8" t="e">
        <f t="shared" si="1"/>
        <v>#DIV/0!</v>
      </c>
    </row>
    <row r="15" spans="1:6" ht="12.75">
      <c r="A15" s="28"/>
      <c r="B15" s="8"/>
      <c r="C15" s="9"/>
      <c r="D15" s="21" t="e">
        <f t="shared" si="0"/>
        <v>#DIV/0!</v>
      </c>
      <c r="E15" s="9"/>
      <c r="F15" s="8" t="e">
        <f t="shared" si="1"/>
        <v>#DIV/0!</v>
      </c>
    </row>
    <row r="16" spans="1:6" ht="12.75">
      <c r="A16" s="28"/>
      <c r="B16" s="8"/>
      <c r="C16" s="9"/>
      <c r="D16" s="21" t="e">
        <f t="shared" si="0"/>
        <v>#DIV/0!</v>
      </c>
      <c r="E16" s="9"/>
      <c r="F16" s="8" t="e">
        <f t="shared" si="1"/>
        <v>#DIV/0!</v>
      </c>
    </row>
    <row r="17" spans="1:6" ht="12.75">
      <c r="A17" s="28"/>
      <c r="B17" s="8"/>
      <c r="C17" s="9"/>
      <c r="D17" s="21" t="e">
        <f t="shared" si="0"/>
        <v>#DIV/0!</v>
      </c>
      <c r="E17" s="9"/>
      <c r="F17" s="8" t="e">
        <f t="shared" si="1"/>
        <v>#DIV/0!</v>
      </c>
    </row>
    <row r="18" spans="1:6" ht="12.75">
      <c r="A18" s="28"/>
      <c r="B18" s="8"/>
      <c r="C18" s="9"/>
      <c r="D18" s="21" t="e">
        <f t="shared" si="0"/>
        <v>#DIV/0!</v>
      </c>
      <c r="E18" s="9"/>
      <c r="F18" s="8" t="e">
        <f t="shared" si="1"/>
        <v>#DIV/0!</v>
      </c>
    </row>
    <row r="19" spans="1:6" ht="12.75">
      <c r="A19" s="8" t="s">
        <v>8</v>
      </c>
      <c r="B19" s="8">
        <f>SUM(B6:B18)</f>
        <v>86</v>
      </c>
      <c r="C19" s="9"/>
      <c r="D19" s="8">
        <v>9</v>
      </c>
      <c r="E19" s="9">
        <v>3</v>
      </c>
      <c r="F19" s="8">
        <v>3</v>
      </c>
    </row>
    <row r="20" spans="3:7" ht="12.75">
      <c r="C20" s="6"/>
      <c r="D20" s="7"/>
      <c r="E20" s="6"/>
      <c r="F20" s="7"/>
      <c r="G20" s="7"/>
    </row>
  </sheetData>
  <sheetProtection/>
  <mergeCells count="4">
    <mergeCell ref="B3:F3"/>
    <mergeCell ref="G3:K3"/>
    <mergeCell ref="L3:P3"/>
    <mergeCell ref="Q3:U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Walka</dc:creator>
  <cp:keywords/>
  <dc:description/>
  <cp:lastModifiedBy>Татьяна</cp:lastModifiedBy>
  <cp:lastPrinted>2011-03-21T20:38:38Z</cp:lastPrinted>
  <dcterms:created xsi:type="dcterms:W3CDTF">2009-11-02T11:31:45Z</dcterms:created>
  <dcterms:modified xsi:type="dcterms:W3CDTF">2015-01-04T08:50:32Z</dcterms:modified>
  <cp:category/>
  <cp:version/>
  <cp:contentType/>
  <cp:contentStatus/>
</cp:coreProperties>
</file>