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570" windowHeight="1005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<sst xmlns="http://schemas.openxmlformats.org/spreadsheetml/2006/main" count="37" uniqueCount="37">
  <si>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Вопросы:</t>
  </si>
  <si>
    <t>4 · 5 – 3 =</t>
  </si>
  <si>
    <t>(54 + 27) : 9 =</t>
  </si>
  <si>
    <t>210 : 35 + 8 =</t>
  </si>
  <si>
    <t>1400 : (42 : 6) =</t>
  </si>
  <si>
    <t>318 + 490 : 7 =</t>
  </si>
  <si>
    <t xml:space="preserve">Впиши ответ: </t>
  </si>
  <si>
    <r>
      <t xml:space="preserve">40 – 3 </t>
    </r>
    <r>
      <rPr>
        <sz val="26"/>
        <color indexed="8"/>
        <rFont val="Calibri"/>
        <family val="2"/>
      </rPr>
      <t>·7 =</t>
    </r>
  </si>
  <si>
    <r>
      <t xml:space="preserve">58 : 2 </t>
    </r>
    <r>
      <rPr>
        <sz val="26"/>
        <color indexed="8"/>
        <rFont val="Calibri"/>
        <family val="2"/>
      </rPr>
      <t>– 9 =</t>
    </r>
  </si>
  <si>
    <r>
      <t xml:space="preserve">33 </t>
    </r>
    <r>
      <rPr>
        <sz val="26"/>
        <color indexed="8"/>
        <rFont val="Calibri"/>
        <family val="2"/>
      </rPr>
      <t>– 4 · 4 =</t>
    </r>
  </si>
  <si>
    <r>
      <t xml:space="preserve">96 : (10 </t>
    </r>
    <r>
      <rPr>
        <sz val="26"/>
        <color indexed="8"/>
        <rFont val="Calibri"/>
        <family val="2"/>
      </rPr>
      <t>– 4) =</t>
    </r>
  </si>
  <si>
    <r>
      <t xml:space="preserve">(8 + 7) </t>
    </r>
    <r>
      <rPr>
        <sz val="26"/>
        <color indexed="8"/>
        <rFont val="Calibri"/>
        <family val="2"/>
      </rPr>
      <t>· 5 =</t>
    </r>
  </si>
  <si>
    <r>
      <t xml:space="preserve">68 : 17 </t>
    </r>
    <r>
      <rPr>
        <sz val="26"/>
        <color indexed="8"/>
        <rFont val="Calibri"/>
        <family val="2"/>
      </rPr>
      <t>· 6 =</t>
    </r>
  </si>
  <si>
    <r>
      <t xml:space="preserve">(84 </t>
    </r>
    <r>
      <rPr>
        <sz val="26"/>
        <color indexed="8"/>
        <rFont val="Calibri"/>
        <family val="2"/>
      </rPr>
      <t>– 78) · 8 =</t>
    </r>
  </si>
  <si>
    <r>
      <t xml:space="preserve">45 </t>
    </r>
    <r>
      <rPr>
        <sz val="26"/>
        <color indexed="8"/>
        <rFont val="Calibri"/>
        <family val="2"/>
      </rPr>
      <t>· 8 + 40 =</t>
    </r>
  </si>
  <si>
    <r>
      <t xml:space="preserve">60 </t>
    </r>
    <r>
      <rPr>
        <sz val="26"/>
        <color indexed="8"/>
        <rFont val="Calibri"/>
        <family val="2"/>
      </rPr>
      <t>· 4 : 8 =</t>
    </r>
  </si>
  <si>
    <r>
      <t xml:space="preserve">(250 </t>
    </r>
    <r>
      <rPr>
        <sz val="26"/>
        <color indexed="8"/>
        <rFont val="Calibri"/>
        <family val="2"/>
      </rPr>
      <t>– 90) : 2 =</t>
    </r>
  </si>
  <si>
    <r>
      <t xml:space="preserve">200 </t>
    </r>
    <r>
      <rPr>
        <sz val="26"/>
        <color indexed="8"/>
        <rFont val="Calibri"/>
        <family val="2"/>
      </rPr>
      <t>– 3 · 9 =</t>
    </r>
  </si>
  <si>
    <r>
      <t xml:space="preserve">490 : 70 </t>
    </r>
    <r>
      <rPr>
        <sz val="26"/>
        <color indexed="8"/>
        <rFont val="Calibri"/>
        <family val="2"/>
      </rPr>
      <t>· 5 =</t>
    </r>
  </si>
  <si>
    <r>
      <t xml:space="preserve">80 </t>
    </r>
    <r>
      <rPr>
        <sz val="26"/>
        <color indexed="8"/>
        <rFont val="Calibri"/>
        <family val="2"/>
      </rPr>
      <t>· 7 – 260 =</t>
    </r>
  </si>
  <si>
    <r>
      <t xml:space="preserve">(940 </t>
    </r>
    <r>
      <rPr>
        <sz val="26"/>
        <color indexed="8"/>
        <rFont val="Calibri"/>
        <family val="2"/>
      </rPr>
      <t>– 310) : 7 =</t>
    </r>
  </si>
  <si>
    <r>
      <t xml:space="preserve">150 </t>
    </r>
    <r>
      <rPr>
        <sz val="26"/>
        <color indexed="8"/>
        <rFont val="Calibri"/>
        <family val="2"/>
      </rPr>
      <t>– 640 : 80 =</t>
    </r>
  </si>
  <si>
    <r>
      <t xml:space="preserve">209 </t>
    </r>
    <r>
      <rPr>
        <sz val="26"/>
        <color indexed="8"/>
        <rFont val="Calibri"/>
        <family val="2"/>
      </rPr>
      <t>· 6 - 1100 =</t>
    </r>
  </si>
  <si>
    <r>
      <t xml:space="preserve">4 </t>
    </r>
    <r>
      <rPr>
        <sz val="26"/>
        <color indexed="8"/>
        <rFont val="Calibri"/>
        <family val="2"/>
      </rPr>
      <t>· 30 + 9 · 8 =</t>
    </r>
  </si>
  <si>
    <r>
      <t xml:space="preserve">36 : 1 - 0 </t>
    </r>
    <r>
      <rPr>
        <sz val="26"/>
        <color indexed="8"/>
        <rFont val="Calibri"/>
        <family val="2"/>
      </rPr>
      <t>: 32 =</t>
    </r>
  </si>
  <si>
    <r>
      <t xml:space="preserve">500 </t>
    </r>
    <r>
      <rPr>
        <sz val="26"/>
        <color indexed="8"/>
        <rFont val="Calibri"/>
        <family val="2"/>
      </rPr>
      <t>–9 · 40 =</t>
    </r>
  </si>
  <si>
    <r>
      <t xml:space="preserve">(100 </t>
    </r>
    <r>
      <rPr>
        <sz val="26"/>
        <color indexed="8"/>
        <rFont val="Calibri"/>
        <family val="2"/>
      </rPr>
      <t>– 30) · 6 : 10 =</t>
    </r>
  </si>
  <si>
    <r>
      <t xml:space="preserve">25 +15 </t>
    </r>
    <r>
      <rPr>
        <sz val="26"/>
        <color indexed="8"/>
        <rFont val="Calibri"/>
        <family val="2"/>
      </rPr>
      <t>· 4 – 23 =</t>
    </r>
  </si>
  <si>
    <r>
      <t xml:space="preserve">(1000 - 600) : 5 </t>
    </r>
    <r>
      <rPr>
        <sz val="26"/>
        <color indexed="8"/>
        <rFont val="Calibri"/>
        <family val="2"/>
      </rPr>
      <t>– 35=</t>
    </r>
  </si>
  <si>
    <r>
      <t xml:space="preserve">(679 </t>
    </r>
    <r>
      <rPr>
        <sz val="26"/>
        <color indexed="8"/>
        <rFont val="Calibri"/>
        <family val="2"/>
      </rPr>
      <t>– 71 – 400) : 4 =</t>
    </r>
    <r>
      <rPr>
        <sz val="26"/>
        <color indexed="8"/>
        <rFont val="Calibri"/>
        <family val="2"/>
      </rPr>
      <t xml:space="preserve"> </t>
    </r>
  </si>
  <si>
    <r>
      <t xml:space="preserve">72 : 12 + 6 </t>
    </r>
    <r>
      <rPr>
        <sz val="26"/>
        <color indexed="8"/>
        <rFont val="Calibri"/>
        <family val="2"/>
      </rPr>
      <t>· 4 =</t>
    </r>
  </si>
  <si>
    <r>
      <t xml:space="preserve">120 - 40 : 5 </t>
    </r>
    <r>
      <rPr>
        <sz val="26"/>
        <color indexed="8"/>
        <rFont val="Calibri"/>
        <family val="2"/>
      </rPr>
      <t>· 2 =</t>
    </r>
  </si>
  <si>
    <t>Устный счет</t>
  </si>
  <si>
    <r>
      <t xml:space="preserve">  </t>
    </r>
    <r>
      <rPr>
        <sz val="36"/>
        <color indexed="9"/>
        <rFont val="Calibri"/>
        <family val="2"/>
      </rPr>
      <t xml:space="preserve"> </t>
    </r>
    <r>
      <rPr>
        <b/>
        <sz val="36"/>
        <color indexed="18"/>
        <rFont val="Calibri"/>
        <family val="2"/>
      </rPr>
      <t>Тест по математике</t>
    </r>
  </si>
  <si>
    <t>4 -й класс</t>
  </si>
  <si>
    <r>
      <rPr>
        <b/>
        <sz val="28"/>
        <color indexed="30"/>
        <rFont val="Calibri"/>
        <family val="2"/>
      </rPr>
      <t xml:space="preserve">                        Количество баллов</t>
    </r>
    <r>
      <rPr>
        <b/>
        <sz val="28"/>
        <color indexed="8"/>
        <rFont val="Calibri"/>
        <family val="2"/>
      </rPr>
      <t xml:space="preserve"> </t>
    </r>
  </si>
  <si>
    <r>
      <rPr>
        <b/>
        <i/>
        <sz val="28"/>
        <color indexed="10"/>
        <rFont val="Calibri"/>
        <family val="2"/>
      </rPr>
      <t xml:space="preserve">                               Результат</t>
    </r>
    <r>
      <rPr>
        <b/>
        <sz val="28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</si>
</sst>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26"/>
      <color indexed="9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2"/>
      <color indexed="36"/>
      <name val="Calibri"/>
      <family val="2"/>
    </font>
    <font>
      <sz val="26"/>
      <color indexed="60"/>
      <name val="Calibri"/>
      <family val="2"/>
    </font>
    <font>
      <b/>
      <sz val="26"/>
      <color indexed="17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8"/>
      <color indexed="30"/>
      <name val="Calibri"/>
      <family val="2"/>
    </font>
    <font>
      <b/>
      <i/>
      <sz val="28"/>
      <color indexed="10"/>
      <name val="Calibri"/>
      <family val="2"/>
    </font>
    <font>
      <sz val="36"/>
      <color indexed="9"/>
      <name val="Calibri"/>
      <family val="2"/>
    </font>
    <font>
      <b/>
      <sz val="36"/>
      <color indexed="18"/>
      <name val="Calibri"/>
      <family val="2"/>
    </font>
    <font>
      <b/>
      <sz val="36"/>
      <color indexed="17"/>
      <name val="Calibri"/>
      <family val="2"/>
    </font>
    <font>
      <b/>
      <i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20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6"/>
      <color theme="1"/>
      <name val="Calibri"/>
      <family val="2"/>
    </font>
    <font>
      <sz val="26"/>
      <color rgb="FFC00000"/>
      <name val="Calibri"/>
      <family val="2"/>
    </font>
    <font>
      <b/>
      <sz val="26"/>
      <color rgb="FF00B050"/>
      <name val="Calibri"/>
      <family val="2"/>
    </font>
    <font>
      <b/>
      <sz val="22"/>
      <color rgb="FF7030A0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b/>
      <sz val="24"/>
      <color theme="1"/>
      <name val="Calibri"/>
      <family val="2"/>
    </font>
    <font>
      <b/>
      <sz val="36"/>
      <color rgb="FF00B050"/>
      <name val="Calibri"/>
      <family val="2"/>
    </font>
    <font>
      <b/>
      <i/>
      <sz val="26"/>
      <color theme="1"/>
      <name val="Calibri"/>
      <family val="2"/>
    </font>
    <font>
      <b/>
      <sz val="2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0" fillId="4" borderId="0" xfId="0" applyFill="1" applyAlignment="1">
      <alignment/>
    </xf>
    <xf numFmtId="0" fontId="53" fillId="4" borderId="0" xfId="0" applyFont="1" applyFill="1" applyAlignment="1">
      <alignment/>
    </xf>
    <xf numFmtId="0" fontId="56" fillId="4" borderId="0" xfId="0" applyFont="1" applyFill="1" applyAlignment="1">
      <alignment horizontal="center"/>
    </xf>
    <xf numFmtId="0" fontId="57" fillId="4" borderId="0" xfId="0" applyFont="1" applyFill="1" applyAlignment="1">
      <alignment/>
    </xf>
    <xf numFmtId="0" fontId="52" fillId="4" borderId="0" xfId="0" applyFont="1" applyFill="1" applyAlignment="1">
      <alignment/>
    </xf>
    <xf numFmtId="0" fontId="57" fillId="4" borderId="10" xfId="0" applyFont="1" applyFill="1" applyBorder="1" applyAlignment="1">
      <alignment vertical="top"/>
    </xf>
    <xf numFmtId="0" fontId="57" fillId="7" borderId="10" xfId="0" applyFont="1" applyFill="1" applyBorder="1" applyAlignment="1">
      <alignment/>
    </xf>
    <xf numFmtId="0" fontId="57" fillId="35" borderId="10" xfId="0" applyFont="1" applyFill="1" applyBorder="1" applyAlignment="1">
      <alignment horizontal="right"/>
    </xf>
    <xf numFmtId="0" fontId="57" fillId="4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5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58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 applyProtection="1">
      <alignment/>
      <protection locked="0"/>
    </xf>
    <xf numFmtId="0" fontId="59" fillId="36" borderId="0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/>
    </xf>
    <xf numFmtId="0" fontId="61" fillId="36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3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9" fontId="57" fillId="37" borderId="0" xfId="0" applyNumberFormat="1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62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13</xdr:row>
      <xdr:rowOff>114300</xdr:rowOff>
    </xdr:from>
    <xdr:to>
      <xdr:col>7</xdr:col>
      <xdr:colOff>142875</xdr:colOff>
      <xdr:row>19</xdr:row>
      <xdr:rowOff>38100</xdr:rowOff>
    </xdr:to>
    <xdr:sp>
      <xdr:nvSpPr>
        <xdr:cNvPr id="1" name="Овал 1">
          <a:hlinkClick r:id="rId1"/>
        </xdr:cNvPr>
        <xdr:cNvSpPr>
          <a:spLocks/>
        </xdr:cNvSpPr>
      </xdr:nvSpPr>
      <xdr:spPr>
        <a:xfrm>
          <a:off x="5438775" y="3819525"/>
          <a:ext cx="2457450" cy="1066800"/>
        </a:xfrm>
        <a:prstGeom prst="ellipse">
          <a:avLst/>
        </a:prstGeom>
        <a:gradFill rotWithShape="1">
          <a:gsLst>
            <a:gs pos="0">
              <a:srgbClr val="43B34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Начать тест</a:t>
          </a:r>
        </a:p>
      </xdr:txBody>
    </xdr:sp>
    <xdr:clientData/>
  </xdr:twoCellAnchor>
  <xdr:twoCellAnchor>
    <xdr:from>
      <xdr:col>0</xdr:col>
      <xdr:colOff>419100</xdr:colOff>
      <xdr:row>10</xdr:row>
      <xdr:rowOff>161925</xdr:rowOff>
    </xdr:from>
    <xdr:to>
      <xdr:col>4</xdr:col>
      <xdr:colOff>1133475</xdr:colOff>
      <xdr:row>19</xdr:row>
      <xdr:rowOff>47625</xdr:rowOff>
    </xdr:to>
    <xdr:sp>
      <xdr:nvSpPr>
        <xdr:cNvPr id="2" name="Прямоугольник 2"/>
        <xdr:cNvSpPr>
          <a:spLocks/>
        </xdr:cNvSpPr>
      </xdr:nvSpPr>
      <xdr:spPr>
        <a:xfrm>
          <a:off x="419100" y="3152775"/>
          <a:ext cx="3152775" cy="1743075"/>
        </a:xfrm>
        <a:prstGeom prst="rect">
          <a:avLst/>
        </a:prstGeom>
        <a:solidFill>
          <a:srgbClr val="FAC090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Автор
</a:t>
          </a:r>
          <a:r>
            <a:rPr lang="en-US" cap="none" sz="1600" b="1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Еськова Наталья Васильевна
</a:t>
          </a:r>
          <a:r>
            <a:rPr lang="en-US" cap="none" sz="1600" b="1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учитель начальных классов
</a:t>
          </a:r>
          <a:r>
            <a:rPr lang="en-US" cap="none" sz="1600" b="1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ГБОУ СОШ № 1245
</a:t>
          </a:r>
          <a:r>
            <a:rPr lang="en-US" cap="none" sz="1600" b="1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ЮАО г. Москвы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2</xdr:row>
      <xdr:rowOff>95250</xdr:rowOff>
    </xdr:to>
    <xdr:pic>
      <xdr:nvPicPr>
        <xdr:cNvPr id="1" name="Рисунок 3" descr="content_asmq_ow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K18" sqref="K18"/>
    </sheetView>
  </sheetViews>
  <sheetFormatPr defaultColWidth="9.140625" defaultRowHeight="15"/>
  <cols>
    <col min="5" max="5" width="37.421875" style="0" customWidth="1"/>
    <col min="7" max="7" width="33.140625" style="0" customWidth="1"/>
    <col min="9" max="9" width="11.00390625" style="0" customWidth="1"/>
  </cols>
  <sheetData>
    <row r="1" spans="1:20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46.5">
      <c r="A4" s="21"/>
      <c r="B4" s="21"/>
      <c r="C4" s="21"/>
      <c r="D4" s="21"/>
      <c r="E4" s="21"/>
      <c r="F4" s="23"/>
      <c r="G4" s="24" t="s">
        <v>33</v>
      </c>
      <c r="H4" s="20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">
      <c r="A5" s="21"/>
      <c r="B5" s="21"/>
      <c r="C5" s="21"/>
      <c r="D5" s="21"/>
      <c r="E5" s="20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</row>
    <row r="6" spans="1:20" ht="37.5" customHeight="1">
      <c r="A6" s="21"/>
      <c r="B6" s="21"/>
      <c r="C6" s="21"/>
      <c r="D6" s="21"/>
      <c r="E6" s="20"/>
      <c r="F6" s="20"/>
      <c r="G6" s="28" t="s">
        <v>34</v>
      </c>
      <c r="H6" s="20"/>
      <c r="I6" s="20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</row>
    <row r="7" spans="1:20" ht="15">
      <c r="A7" s="21"/>
      <c r="B7" s="21"/>
      <c r="C7" s="21"/>
      <c r="D7" s="21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</row>
    <row r="8" spans="1:20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5">
      <c r="A9" s="21"/>
      <c r="B9" s="21"/>
      <c r="C9" s="21"/>
      <c r="D9" s="21"/>
      <c r="E9" s="21"/>
      <c r="F9" s="2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46.5">
      <c r="A10" s="21"/>
      <c r="B10" s="21"/>
      <c r="C10" s="21"/>
      <c r="D10" s="21"/>
      <c r="E10" s="21"/>
      <c r="F10" s="26"/>
      <c r="G10" s="27" t="s">
        <v>32</v>
      </c>
      <c r="H10" s="2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>
      <c r="A11" s="21"/>
      <c r="B11" s="21"/>
      <c r="C11" s="21"/>
      <c r="D11" s="21"/>
      <c r="E11" s="21"/>
      <c r="F11" s="21"/>
      <c r="G11" s="1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6.25">
      <c r="A13" s="21"/>
      <c r="B13" s="21"/>
      <c r="C13" s="21"/>
      <c r="D13" s="21"/>
      <c r="E13" s="21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</sheetData>
  <sheetProtection/>
  <dataValidations count="1">
    <dataValidation type="list" allowBlank="1" showInputMessage="1" showErrorMessage="1" sqref="G13">
      <formula1>Лист1!#REF!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8"/>
  <sheetViews>
    <sheetView tabSelected="1" zoomScale="120" zoomScaleNormal="120" zoomScalePageLayoutView="0" workbookViewId="0" topLeftCell="A1">
      <selection activeCell="F36" sqref="F36"/>
    </sheetView>
  </sheetViews>
  <sheetFormatPr defaultColWidth="9.140625" defaultRowHeight="15"/>
  <cols>
    <col min="1" max="1" width="21.140625" style="0" customWidth="1"/>
    <col min="2" max="2" width="45.28125" style="0" customWidth="1"/>
    <col min="3" max="3" width="31.140625" style="0" customWidth="1"/>
    <col min="4" max="4" width="14.57421875" style="0" customWidth="1"/>
    <col min="5" max="6" width="11.7109375" style="0" customWidth="1"/>
  </cols>
  <sheetData>
    <row r="1" spans="1:26" ht="57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5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</row>
    <row r="3" spans="1:35" ht="34.5" thickBot="1">
      <c r="A3" s="5"/>
      <c r="B3" s="7" t="s">
        <v>0</v>
      </c>
      <c r="C3" s="8" t="s">
        <v>6</v>
      </c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</row>
    <row r="4" spans="1:35" ht="30" customHeight="1" thickBot="1">
      <c r="A4" s="11">
        <v>1</v>
      </c>
      <c r="B4" s="14" t="s">
        <v>1</v>
      </c>
      <c r="C4" s="15"/>
      <c r="D4" s="16" t="str">
        <f>IF(C4=17,"да","нет")</f>
        <v>нет</v>
      </c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</row>
    <row r="5" spans="1:35" ht="34.5" thickBot="1">
      <c r="A5" s="11">
        <v>2</v>
      </c>
      <c r="B5" s="17" t="s">
        <v>7</v>
      </c>
      <c r="C5" s="15"/>
      <c r="D5" s="16" t="str">
        <f>IF(C5=19,"да","нет")</f>
        <v>нет</v>
      </c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</row>
    <row r="6" spans="1:35" ht="34.5" thickBot="1">
      <c r="A6" s="11">
        <v>3</v>
      </c>
      <c r="B6" s="17" t="s">
        <v>8</v>
      </c>
      <c r="C6" s="15"/>
      <c r="D6" s="16" t="str">
        <f>IF(C6=20,"да","нет")</f>
        <v>нет</v>
      </c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</row>
    <row r="7" spans="1:35" ht="34.5" thickBot="1">
      <c r="A7" s="11">
        <v>4</v>
      </c>
      <c r="B7" s="17" t="s">
        <v>9</v>
      </c>
      <c r="C7" s="15"/>
      <c r="D7" s="16" t="str">
        <f>IF(C7=17,"да","нет")</f>
        <v>нет</v>
      </c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</row>
    <row r="8" spans="1:35" ht="34.5" thickBot="1">
      <c r="A8" s="11">
        <v>5</v>
      </c>
      <c r="B8" s="17" t="s">
        <v>10</v>
      </c>
      <c r="C8" s="15"/>
      <c r="D8" s="16" t="str">
        <f>IF(C8=16,"да","нет")</f>
        <v>нет</v>
      </c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</row>
    <row r="9" spans="1:35" ht="34.5" thickBot="1">
      <c r="A9" s="11">
        <v>6</v>
      </c>
      <c r="B9" s="17" t="s">
        <v>11</v>
      </c>
      <c r="C9" s="15"/>
      <c r="D9" s="16" t="str">
        <f>IF(C9=75,"да","нет")</f>
        <v>нет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"/>
      <c r="AB9" s="1"/>
      <c r="AC9" s="1"/>
      <c r="AD9" s="1"/>
      <c r="AE9" s="1"/>
      <c r="AF9" s="1"/>
      <c r="AG9" s="1"/>
      <c r="AH9" s="1"/>
      <c r="AI9" s="1"/>
    </row>
    <row r="10" spans="1:35" ht="34.5" thickBot="1">
      <c r="A10" s="11">
        <v>7</v>
      </c>
      <c r="B10" s="17" t="s">
        <v>2</v>
      </c>
      <c r="C10" s="15"/>
      <c r="D10" s="16" t="str">
        <f>IF(C10=9,"да","нет")</f>
        <v>нет</v>
      </c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34.5" thickBot="1">
      <c r="A11" s="11">
        <v>8</v>
      </c>
      <c r="B11" s="17" t="s">
        <v>12</v>
      </c>
      <c r="C11" s="15"/>
      <c r="D11" s="16" t="str">
        <f>IF(C11=24,"да","нет")</f>
        <v>нет</v>
      </c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34.5" thickBot="1">
      <c r="A12" s="11">
        <v>9</v>
      </c>
      <c r="B12" s="17" t="s">
        <v>3</v>
      </c>
      <c r="C12" s="15"/>
      <c r="D12" s="16" t="str">
        <f>IF(C12=14,"да","нет")</f>
        <v>нет</v>
      </c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34.5" thickBot="1">
      <c r="A13" s="11">
        <v>10</v>
      </c>
      <c r="B13" s="17" t="s">
        <v>13</v>
      </c>
      <c r="C13" s="15"/>
      <c r="D13" s="16" t="str">
        <f>IF(C13=48,"да","нет")</f>
        <v>нет</v>
      </c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34.5" thickBot="1">
      <c r="A14" s="11">
        <v>11</v>
      </c>
      <c r="B14" s="17" t="s">
        <v>14</v>
      </c>
      <c r="C14" s="15"/>
      <c r="D14" s="16" t="str">
        <f>IF(C14=400,"да","нет")</f>
        <v>нет</v>
      </c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34.5" thickBot="1">
      <c r="A15" s="11">
        <v>12</v>
      </c>
      <c r="B15" s="17" t="s">
        <v>15</v>
      </c>
      <c r="C15" s="15"/>
      <c r="D15" s="16" t="str">
        <f>IF(C15=30,"да","нет")</f>
        <v>нет</v>
      </c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34.5" thickBot="1">
      <c r="A16" s="11">
        <v>13</v>
      </c>
      <c r="B16" s="17" t="s">
        <v>16</v>
      </c>
      <c r="C16" s="15"/>
      <c r="D16" s="16" t="str">
        <f>IF(C16=80,"да","нет")</f>
        <v>нет</v>
      </c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34.5" thickBot="1">
      <c r="A17" s="11">
        <v>14</v>
      </c>
      <c r="B17" s="17" t="s">
        <v>17</v>
      </c>
      <c r="C17" s="15"/>
      <c r="D17" s="16" t="str">
        <f>IF(C17=173,"да","нет")</f>
        <v>нет</v>
      </c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34.5" thickBot="1">
      <c r="A18" s="11">
        <v>15</v>
      </c>
      <c r="B18" s="17" t="s">
        <v>4</v>
      </c>
      <c r="C18" s="15"/>
      <c r="D18" s="16" t="str">
        <f>IF(C18=200,"да","нет")</f>
        <v>нет</v>
      </c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34.5" thickBot="1">
      <c r="A19" s="11">
        <v>16</v>
      </c>
      <c r="B19" s="17" t="s">
        <v>18</v>
      </c>
      <c r="C19" s="15"/>
      <c r="D19" s="16" t="str">
        <f>IF(C19=35,"да","нет")</f>
        <v>нет</v>
      </c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34.5" thickBot="1">
      <c r="A20" s="11">
        <v>17</v>
      </c>
      <c r="B20" s="17" t="s">
        <v>19</v>
      </c>
      <c r="C20" s="15"/>
      <c r="D20" s="16" t="str">
        <f>IF(C20=300,"да","нет")</f>
        <v>нет</v>
      </c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34.5" thickBot="1">
      <c r="A21" s="11">
        <v>18</v>
      </c>
      <c r="B21" s="17" t="s">
        <v>20</v>
      </c>
      <c r="C21" s="15"/>
      <c r="D21" s="16" t="str">
        <f>IF(C21=90,"да","нет")</f>
        <v>нет</v>
      </c>
      <c r="E21" s="10"/>
      <c r="F21" s="9"/>
      <c r="G21" s="9"/>
      <c r="H21" s="9"/>
      <c r="I21" s="9"/>
      <c r="J21" s="9"/>
      <c r="K21" s="9"/>
      <c r="L21" s="9"/>
      <c r="M21" s="9"/>
      <c r="N21" s="9"/>
      <c r="O21" s="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34.5" thickBot="1">
      <c r="A22" s="11">
        <v>19</v>
      </c>
      <c r="B22" s="17" t="s">
        <v>21</v>
      </c>
      <c r="C22" s="15"/>
      <c r="D22" s="16" t="str">
        <f>IF(C22=142,"да","нет")</f>
        <v>нет</v>
      </c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34.5" thickBot="1">
      <c r="A23" s="11">
        <v>20</v>
      </c>
      <c r="B23" s="17" t="s">
        <v>22</v>
      </c>
      <c r="C23" s="15"/>
      <c r="D23" s="16" t="str">
        <f>IF(C23=154,"да","нет")</f>
        <v>нет</v>
      </c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34.5" thickBot="1">
      <c r="A24" s="11">
        <v>21</v>
      </c>
      <c r="B24" s="17" t="s">
        <v>23</v>
      </c>
      <c r="C24" s="15"/>
      <c r="D24" s="16" t="str">
        <f>IF(C24=192,"да","нет")</f>
        <v>нет</v>
      </c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34.5" thickBot="1">
      <c r="A25" s="11">
        <v>22</v>
      </c>
      <c r="B25" s="17" t="s">
        <v>24</v>
      </c>
      <c r="C25" s="15"/>
      <c r="D25" s="16" t="str">
        <f>IF(C25=36,"да","нет")</f>
        <v>нет</v>
      </c>
      <c r="E25" s="10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34.5" thickBot="1">
      <c r="A26" s="11">
        <v>23</v>
      </c>
      <c r="B26" s="17" t="s">
        <v>5</v>
      </c>
      <c r="C26" s="15"/>
      <c r="D26" s="16" t="str">
        <f>IF(C26=388,"да","нет")</f>
        <v>нет</v>
      </c>
      <c r="E26" s="10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34.5" thickBot="1">
      <c r="A27" s="11">
        <v>24</v>
      </c>
      <c r="B27" s="17" t="s">
        <v>25</v>
      </c>
      <c r="C27" s="15"/>
      <c r="D27" s="16" t="str">
        <f>IF(C27=140,"да","нет")</f>
        <v>нет</v>
      </c>
      <c r="E27" s="10"/>
      <c r="F27" s="9"/>
      <c r="G27" s="9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34.5" thickBot="1">
      <c r="A28" s="11">
        <v>25</v>
      </c>
      <c r="B28" s="17" t="s">
        <v>26</v>
      </c>
      <c r="C28" s="15"/>
      <c r="D28" s="16" t="str">
        <f>IF(C28=42,"да","нет")</f>
        <v>нет</v>
      </c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34.5" thickBot="1">
      <c r="A29" s="11">
        <v>26</v>
      </c>
      <c r="B29" s="17" t="s">
        <v>27</v>
      </c>
      <c r="C29" s="15"/>
      <c r="D29" s="16" t="str">
        <f>IF(C29=62,"да","нет")</f>
        <v>нет</v>
      </c>
      <c r="E29" s="10"/>
      <c r="F29" s="9"/>
      <c r="G29" s="9"/>
      <c r="H29" s="9"/>
      <c r="I29" s="9"/>
      <c r="J29" s="9"/>
      <c r="K29" s="9"/>
      <c r="L29" s="9"/>
      <c r="M29" s="9"/>
      <c r="N29" s="9"/>
      <c r="O29" s="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34.5" thickBot="1">
      <c r="A30" s="11">
        <v>27</v>
      </c>
      <c r="B30" s="17" t="s">
        <v>28</v>
      </c>
      <c r="C30" s="15"/>
      <c r="D30" s="16" t="str">
        <f>IF(C30=45,"да","нет")</f>
        <v>нет</v>
      </c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34.5" thickBot="1">
      <c r="A31" s="11">
        <v>28</v>
      </c>
      <c r="B31" s="17" t="s">
        <v>29</v>
      </c>
      <c r="C31" s="15"/>
      <c r="D31" s="16" t="str">
        <f>IF(C31=52,"да","нет")</f>
        <v>нет</v>
      </c>
      <c r="E31" s="10"/>
      <c r="F31" s="9"/>
      <c r="G31" s="9"/>
      <c r="H31" s="9"/>
      <c r="I31" s="9"/>
      <c r="J31" s="9"/>
      <c r="K31" s="9"/>
      <c r="L31" s="9"/>
      <c r="M31" s="9"/>
      <c r="N31" s="9"/>
      <c r="O31" s="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34.5" thickBot="1">
      <c r="A32" s="11">
        <v>29</v>
      </c>
      <c r="B32" s="17" t="s">
        <v>30</v>
      </c>
      <c r="C32" s="15"/>
      <c r="D32" s="16" t="str">
        <f>IF(C32=30,"да","нет")</f>
        <v>нет</v>
      </c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34.5" thickBot="1">
      <c r="A33" s="11">
        <v>30</v>
      </c>
      <c r="B33" s="17" t="s">
        <v>31</v>
      </c>
      <c r="C33" s="15"/>
      <c r="D33" s="16" t="str">
        <f>IF(C33=104,"да","нет")</f>
        <v>нет</v>
      </c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33.75">
      <c r="A34" s="9"/>
      <c r="B34" s="12"/>
      <c r="C34" s="12"/>
      <c r="D34" s="12"/>
      <c r="E34" s="10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82.5" customHeight="1">
      <c r="A35" s="29"/>
      <c r="B35" s="35" t="s">
        <v>35</v>
      </c>
      <c r="C35" s="36"/>
      <c r="D35" s="37">
        <f>COUNTIF(D4:D33,"да")</f>
        <v>0</v>
      </c>
      <c r="E35" s="30"/>
      <c r="F35" s="9"/>
      <c r="G35" s="9"/>
      <c r="H35" s="9"/>
      <c r="I35" s="9"/>
      <c r="J35" s="9"/>
      <c r="K35" s="9"/>
      <c r="L35" s="9"/>
      <c r="M35" s="9"/>
      <c r="N35" s="9"/>
      <c r="O35" s="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74.25" customHeight="1">
      <c r="A36" s="9"/>
      <c r="B36" s="38" t="s">
        <v>36</v>
      </c>
      <c r="C36" s="32"/>
      <c r="D36" s="33">
        <f>ABS(D35/30)</f>
        <v>0</v>
      </c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33.75">
      <c r="A37" s="9"/>
      <c r="B37" s="34"/>
      <c r="C37" s="34"/>
      <c r="D37" s="34"/>
      <c r="E37" s="10"/>
      <c r="F37" s="9"/>
      <c r="G37" s="9"/>
      <c r="H37" s="9"/>
      <c r="I37" s="9"/>
      <c r="J37" s="9"/>
      <c r="K37" s="9"/>
      <c r="L37" s="9"/>
      <c r="M37" s="9"/>
      <c r="N37" s="9"/>
      <c r="O37" s="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6.25">
      <c r="A38" s="9"/>
      <c r="B38" s="31"/>
      <c r="C38" s="31"/>
      <c r="D38" s="31"/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6.25">
      <c r="A39" s="9"/>
      <c r="B39" s="13"/>
      <c r="C39" s="13"/>
      <c r="D39" s="13"/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6.25">
      <c r="A40" s="9"/>
      <c r="B40" s="13"/>
      <c r="C40" s="13"/>
      <c r="D40" s="13"/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6.25">
      <c r="A41" s="9"/>
      <c r="B41" s="13"/>
      <c r="C41" s="13"/>
      <c r="D41" s="13"/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"/>
      <c r="AB41" s="1"/>
      <c r="AC41" s="1"/>
      <c r="AD41" s="1"/>
      <c r="AE41" s="1"/>
      <c r="AF41" s="1"/>
      <c r="AG41" s="1"/>
      <c r="AH41" s="1"/>
      <c r="AI41" s="1"/>
    </row>
    <row r="42" spans="1:26" ht="26.25">
      <c r="A42" s="9"/>
      <c r="B42" s="13"/>
      <c r="C42" s="13"/>
      <c r="D42" s="13"/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6.25">
      <c r="A43" s="3"/>
      <c r="B43" s="4"/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6.25">
      <c r="A44" s="3"/>
      <c r="B44" s="4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6.25">
      <c r="A45" s="3"/>
      <c r="B45" s="4"/>
      <c r="C45" s="4"/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6.25">
      <c r="A46" s="3"/>
      <c r="B46" s="4"/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.25">
      <c r="A47" s="3"/>
      <c r="B47" s="4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6.25">
      <c r="A48" s="3"/>
      <c r="B48" s="4"/>
      <c r="C48" s="4"/>
      <c r="D48" s="4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6.25">
      <c r="A49" s="3"/>
      <c r="B49" s="4"/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>
      <c r="A50" s="3"/>
      <c r="B50" s="4"/>
      <c r="C50" s="4"/>
      <c r="D50" s="4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.25">
      <c r="A51" s="3"/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6.25">
      <c r="A52" s="3"/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6.25">
      <c r="A53" s="3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6.25">
      <c r="A54" s="3"/>
      <c r="B54" s="4"/>
      <c r="C54" s="4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6.25">
      <c r="A55" s="3"/>
      <c r="B55" s="4"/>
      <c r="C55" s="4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6.25">
      <c r="A56" s="3"/>
      <c r="B56" s="4"/>
      <c r="C56" s="4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6.25">
      <c r="A57" s="3"/>
      <c r="B57" s="4"/>
      <c r="C57" s="4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6.25">
      <c r="A58" s="3"/>
      <c r="B58" s="4"/>
      <c r="C58" s="4"/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6.25">
      <c r="A59" s="3"/>
      <c r="B59" s="4"/>
      <c r="C59" s="4"/>
      <c r="D59" s="4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6.25">
      <c r="A60" s="3"/>
      <c r="B60" s="4"/>
      <c r="C60" s="4"/>
      <c r="D60" s="4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6.25">
      <c r="A61" s="3"/>
      <c r="B61" s="4"/>
      <c r="C61" s="4"/>
      <c r="D61" s="4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6.25">
      <c r="A62" s="3"/>
      <c r="B62" s="4"/>
      <c r="C62" s="4"/>
      <c r="D62" s="4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6.25">
      <c r="A63" s="3"/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6.25">
      <c r="A64" s="3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6.25">
      <c r="A65" s="3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6.25">
      <c r="A66" s="3"/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6.25">
      <c r="A67" s="3"/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6.25">
      <c r="A68" s="3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6.25">
      <c r="A69" s="3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6.25">
      <c r="A70" s="3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6.25">
      <c r="A71" s="3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6.25">
      <c r="A72" s="3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6.25">
      <c r="A73" s="3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6.25">
      <c r="A74" s="3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5" ht="26.25">
      <c r="B75" s="2"/>
      <c r="C75" s="2"/>
      <c r="D75" s="2"/>
      <c r="E75" s="2"/>
    </row>
    <row r="76" spans="2:5" ht="26.25">
      <c r="B76" s="2"/>
      <c r="C76" s="2"/>
      <c r="D76" s="2"/>
      <c r="E76" s="2"/>
    </row>
    <row r="77" spans="2:5" ht="26.25">
      <c r="B77" s="2"/>
      <c r="C77" s="2"/>
      <c r="D77" s="2"/>
      <c r="E77" s="2"/>
    </row>
    <row r="78" spans="2:5" ht="26.25">
      <c r="B78" s="2"/>
      <c r="C78" s="2"/>
      <c r="D78" s="2"/>
      <c r="E78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EskovaN</dc:creator>
  <cp:keywords/>
  <dc:description/>
  <cp:lastModifiedBy>EskovaN</cp:lastModifiedBy>
  <dcterms:created xsi:type="dcterms:W3CDTF">2014-01-07T07:56:41Z</dcterms:created>
  <dcterms:modified xsi:type="dcterms:W3CDTF">2014-01-17T22:13:09Z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