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<sst xmlns="http://schemas.openxmlformats.org/spreadsheetml/2006/main" count="121" uniqueCount="121">
  <si>
    <t>молоко</t>
  </si>
  <si>
    <t>пшено</t>
  </si>
  <si>
    <t>Наименования</t>
  </si>
  <si>
    <t>Хлеб пшеничный</t>
  </si>
  <si>
    <t>Мука пшеничная</t>
  </si>
  <si>
    <t>геркулес</t>
  </si>
  <si>
    <t>горох</t>
  </si>
  <si>
    <t>греча</t>
  </si>
  <si>
    <t>манная крупа</t>
  </si>
  <si>
    <t>перловка</t>
  </si>
  <si>
    <t>пшеничка</t>
  </si>
  <si>
    <t>рис</t>
  </si>
  <si>
    <t>фасоль</t>
  </si>
  <si>
    <t>ячневая</t>
  </si>
  <si>
    <t>Картофель</t>
  </si>
  <si>
    <t>зеленый горошек</t>
  </si>
  <si>
    <t>зелень(укроп,петрушка)</t>
  </si>
  <si>
    <t>икра кабочковая</t>
  </si>
  <si>
    <t>капуста квашеная</t>
  </si>
  <si>
    <t>капуста свежая</t>
  </si>
  <si>
    <t>лук репчатый</t>
  </si>
  <si>
    <t>морковь</t>
  </si>
  <si>
    <t>огурцы соленые</t>
  </si>
  <si>
    <t>помидоры свежие</t>
  </si>
  <si>
    <t>репа</t>
  </si>
  <si>
    <t>свекла</t>
  </si>
  <si>
    <t>томатная паста</t>
  </si>
  <si>
    <t>чеснок</t>
  </si>
  <si>
    <t>Фрукты свежие</t>
  </si>
  <si>
    <t>апельсин</t>
  </si>
  <si>
    <t>бананы</t>
  </si>
  <si>
    <t>груши</t>
  </si>
  <si>
    <t>лимон</t>
  </si>
  <si>
    <t>мандарины</t>
  </si>
  <si>
    <t>яблоки</t>
  </si>
  <si>
    <t>Фрукты сухие</t>
  </si>
  <si>
    <t>изюм</t>
  </si>
  <si>
    <t>курага</t>
  </si>
  <si>
    <t>сухофрукты</t>
  </si>
  <si>
    <t>чернослив</t>
  </si>
  <si>
    <t>шиповник плоды</t>
  </si>
  <si>
    <t>Кондитерские изделия</t>
  </si>
  <si>
    <t>ванилин</t>
  </si>
  <si>
    <t>варенье</t>
  </si>
  <si>
    <t>джем</t>
  </si>
  <si>
    <t>зефир</t>
  </si>
  <si>
    <t>мед</t>
  </si>
  <si>
    <t>повидло</t>
  </si>
  <si>
    <t>сухари панировочные</t>
  </si>
  <si>
    <t>Сахар</t>
  </si>
  <si>
    <t>сахар</t>
  </si>
  <si>
    <t>сахарная пудра</t>
  </si>
  <si>
    <t>хлеб пшеничный</t>
  </si>
  <si>
    <t>Масло растительное</t>
  </si>
  <si>
    <t>ацидофилин</t>
  </si>
  <si>
    <t>бифидокефир</t>
  </si>
  <si>
    <t>молоко сгущ</t>
  </si>
  <si>
    <t>лактобактерин</t>
  </si>
  <si>
    <t>ряженка</t>
  </si>
  <si>
    <t>Творог</t>
  </si>
  <si>
    <t>говядина</t>
  </si>
  <si>
    <t>колбаса</t>
  </si>
  <si>
    <t>сардельки</t>
  </si>
  <si>
    <t>сосиски</t>
  </si>
  <si>
    <t>Рыба</t>
  </si>
  <si>
    <t>сельдь</t>
  </si>
  <si>
    <t>треска</t>
  </si>
  <si>
    <t>Соль</t>
  </si>
  <si>
    <t>Лавровый лист</t>
  </si>
  <si>
    <t>Лимонная кислота</t>
  </si>
  <si>
    <t>Мука картофельная</t>
  </si>
  <si>
    <t>крахмал</t>
  </si>
  <si>
    <t>кисель обогащ</t>
  </si>
  <si>
    <t>морская капуста</t>
  </si>
  <si>
    <t>Итого за 10 дней на 100 чел.в кг.</t>
  </si>
  <si>
    <t>Яйцо (шт)</t>
  </si>
  <si>
    <t>Какао</t>
  </si>
  <si>
    <t>Крупы(злаки),бобовые</t>
  </si>
  <si>
    <t xml:space="preserve">Макаронные изделия </t>
  </si>
  <si>
    <t>Овощи ,зелень</t>
  </si>
  <si>
    <t>Масло сладкосливочное</t>
  </si>
  <si>
    <t>Птица</t>
  </si>
  <si>
    <t>Колбасные изделия</t>
  </si>
  <si>
    <t>Дрожжи хлебопекарные</t>
  </si>
  <si>
    <t>Соки фруктовые (овощные)</t>
  </si>
  <si>
    <t>Напитки витаминизированные (готовый напиток)</t>
  </si>
  <si>
    <t>печень</t>
  </si>
  <si>
    <t xml:space="preserve">Мясо </t>
  </si>
  <si>
    <t>Кофейный напиток злаковый</t>
  </si>
  <si>
    <t>огурцы свежие</t>
  </si>
  <si>
    <t>Отклонения в гр.</t>
  </si>
  <si>
    <t>Сметана 15%</t>
  </si>
  <si>
    <t>йогурт 1,5%</t>
  </si>
  <si>
    <t>кефир с бифидофлорой 2,5%</t>
  </si>
  <si>
    <t>Сыр полутвердый в/с</t>
  </si>
  <si>
    <t>Чай в/с</t>
  </si>
  <si>
    <t>Хлеб ржано-пшеничный обогощен</t>
  </si>
  <si>
    <t>капуста морская</t>
  </si>
  <si>
    <t>брюква</t>
  </si>
  <si>
    <t>печенье обогащенное</t>
  </si>
  <si>
    <t>вафли обогащенные</t>
  </si>
  <si>
    <t>брусника</t>
  </si>
  <si>
    <t>клюква</t>
  </si>
  <si>
    <t>конфета обогащенная</t>
  </si>
  <si>
    <t>Молоко и кисломол/прод (в том числе молоко сгущенное)</t>
  </si>
  <si>
    <t>Факт за 1 день на 1-го человека в гр(нетто)</t>
  </si>
  <si>
    <t>Норма на 1-го человека в день в гр (нетто)</t>
  </si>
  <si>
    <t>Норма на 1-го человека в день в гр (брутто)</t>
  </si>
  <si>
    <t>Витамин "С"</t>
  </si>
  <si>
    <t>Молоко сгущенное</t>
  </si>
  <si>
    <t xml:space="preserve">Накопительная ведомость по расходу продуктов питания  для детей в детском саде от 3 до 7 лет с 10 часовым пребыванием                                                                    ( в день на одного ребенка в граммах (нетто))                                                                                                               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</si>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</sst>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"/>
    <numFmt numFmtId="187" formatCode="[$-FC19]d\ mmmm\ yyyy\ &quot;г.&quot;"/>
    <numFmt numFmtId="188" formatCode="#,##0.000_р_."/>
    <numFmt numFmtId="189" formatCode="0.0000"/>
    <numFmt numFmtId="190" formatCode="0.00000"/>
    <numFmt numFmtId="191" formatCode="0.000000"/>
    <numFmt numFmtId="192" formatCode="#,##0.0"/>
    <numFmt numFmtId="193" formatCode="#,##0.00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Cyr"/>
      <family val="0"/>
    </font>
    <font>
      <b/>
      <i/>
      <sz val="10"/>
      <name val="Arial"/>
      <family val="2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left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189" fontId="0" fillId="0" borderId="10" xfId="0" applyNumberForma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/>
    </xf>
    <xf numFmtId="186" fontId="1" fillId="0" borderId="10" xfId="0" applyNumberFormat="1" applyFont="1" applyFill="1" applyBorder="1" applyAlignment="1">
      <alignment horizontal="center"/>
    </xf>
    <xf numFmtId="192" fontId="1" fillId="0" borderId="10" xfId="0" applyNumberFormat="1" applyFont="1" applyFill="1" applyBorder="1" applyAlignment="1">
      <alignment horizontal="center"/>
    </xf>
    <xf numFmtId="19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/>
    </xf>
    <xf numFmtId="185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right" vertical="top"/>
    </xf>
    <xf numFmtId="193" fontId="1" fillId="0" borderId="10" xfId="0" applyNumberFormat="1" applyFont="1" applyFill="1" applyBorder="1" applyAlignment="1">
      <alignment horizontal="center" vertical="center"/>
    </xf>
    <xf numFmtId="193" fontId="1" fillId="0" borderId="11" xfId="0" applyNumberFormat="1" applyFont="1" applyFill="1" applyBorder="1" applyAlignment="1">
      <alignment horizontal="center" vertical="center"/>
    </xf>
    <xf numFmtId="185" fontId="1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4" fontId="24" fillId="0" borderId="10" xfId="0" applyNumberFormat="1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2" fontId="24" fillId="0" borderId="10" xfId="0" applyNumberFormat="1" applyFont="1" applyFill="1" applyBorder="1" applyAlignment="1">
      <alignment vertical="top" wrapText="1"/>
    </xf>
    <xf numFmtId="0" fontId="0" fillId="13" borderId="10" xfId="0" applyNumberFormat="1" applyFont="1" applyFill="1" applyBorder="1" applyAlignment="1">
      <alignment horizontal="center" vertical="center"/>
    </xf>
    <xf numFmtId="0" fontId="0" fillId="13" borderId="11" xfId="0" applyNumberFormat="1" applyFont="1" applyFill="1" applyBorder="1" applyAlignment="1">
      <alignment horizontal="center" vertical="center"/>
    </xf>
    <xf numFmtId="0" fontId="25" fillId="13" borderId="10" xfId="0" applyNumberFormat="1" applyFont="1" applyFill="1" applyBorder="1" applyAlignment="1">
      <alignment horizontal="center" vertical="top" wrapText="1"/>
    </xf>
    <xf numFmtId="2" fontId="44" fillId="0" borderId="1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 vertical="center"/>
    </xf>
    <xf numFmtId="189" fontId="44" fillId="0" borderId="1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15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120" sqref="O120"/>
    </sheetView>
  </sheetViews>
  <sheetFormatPr defaultColWidth="9.140625" defaultRowHeight="12.75"/>
  <cols>
    <col min="1" max="1" width="31.140625" style="0" customWidth="1"/>
    <col min="14" max="15" width="9.140625" style="6" customWidth="1"/>
  </cols>
  <sheetData>
    <row r="3" spans="1:9" ht="15.75">
      <c r="A3" s="2"/>
      <c r="B3" s="3"/>
      <c r="C3" s="3"/>
      <c r="D3" s="3"/>
      <c r="E3" s="3"/>
      <c r="F3" s="3"/>
      <c r="G3" s="3"/>
      <c r="H3" s="3"/>
      <c r="I3" s="3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16" ht="15" customHeight="1">
      <c r="A5" s="38" t="s">
        <v>110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ht="12.7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8" spans="1:16" ht="63">
      <c r="A8" s="1" t="s">
        <v>2</v>
      </c>
      <c r="B8" s="4" t="s">
        <v>111</v>
      </c>
      <c r="C8" s="4" t="s">
        <v>112</v>
      </c>
      <c r="D8" s="4" t="s">
        <v>113</v>
      </c>
      <c r="E8" s="4" t="s">
        <v>114</v>
      </c>
      <c r="F8" s="4" t="s">
        <v>115</v>
      </c>
      <c r="G8" s="4" t="s">
        <v>116</v>
      </c>
      <c r="H8" s="4" t="s">
        <v>117</v>
      </c>
      <c r="I8" s="4" t="s">
        <v>118</v>
      </c>
      <c r="J8" s="4" t="s">
        <v>119</v>
      </c>
      <c r="K8" s="5" t="s">
        <v>120</v>
      </c>
      <c r="L8" s="40" t="s">
        <v>74</v>
      </c>
      <c r="M8" s="41" t="s">
        <v>105</v>
      </c>
      <c r="N8" s="39" t="s">
        <v>106</v>
      </c>
      <c r="O8" s="39" t="s">
        <v>90</v>
      </c>
      <c r="P8" s="39" t="s">
        <v>107</v>
      </c>
    </row>
    <row r="9" spans="1:16" ht="12.75">
      <c r="A9" s="42">
        <v>1</v>
      </c>
      <c r="B9" s="42">
        <v>2</v>
      </c>
      <c r="C9" s="42">
        <v>3</v>
      </c>
      <c r="D9" s="42">
        <v>4</v>
      </c>
      <c r="E9" s="42">
        <v>5</v>
      </c>
      <c r="F9" s="42">
        <v>6</v>
      </c>
      <c r="G9" s="42">
        <v>7</v>
      </c>
      <c r="H9" s="42">
        <v>8</v>
      </c>
      <c r="I9" s="42">
        <v>9</v>
      </c>
      <c r="J9" s="42">
        <v>10</v>
      </c>
      <c r="K9" s="43">
        <v>11</v>
      </c>
      <c r="L9" s="44">
        <v>12</v>
      </c>
      <c r="M9" s="44">
        <v>13</v>
      </c>
      <c r="N9" s="44">
        <v>14</v>
      </c>
      <c r="O9" s="44">
        <v>15</v>
      </c>
      <c r="P9" s="44">
        <v>16</v>
      </c>
    </row>
    <row r="10" spans="1:16" ht="12.75">
      <c r="A10" s="10" t="s">
        <v>3</v>
      </c>
      <c r="B10" s="11">
        <v>6.95</v>
      </c>
      <c r="C10" s="11">
        <v>6.8</v>
      </c>
      <c r="D10" s="12">
        <v>7.05</v>
      </c>
      <c r="E10" s="12">
        <v>6.5</v>
      </c>
      <c r="F10" s="11">
        <v>8.5</v>
      </c>
      <c r="G10" s="11">
        <v>6.5</v>
      </c>
      <c r="H10" s="11">
        <v>7.1</v>
      </c>
      <c r="I10" s="11">
        <v>11.959999999999999</v>
      </c>
      <c r="J10" s="11">
        <v>6.5</v>
      </c>
      <c r="K10" s="13">
        <v>7.4</v>
      </c>
      <c r="L10" s="14">
        <f>SUM(B10:K10)</f>
        <v>75.26</v>
      </c>
      <c r="M10" s="14">
        <f>L10</f>
        <v>75.26</v>
      </c>
      <c r="N10" s="15">
        <v>75</v>
      </c>
      <c r="O10" s="16">
        <f>M10-N10</f>
        <v>0.2600000000000051</v>
      </c>
      <c r="P10" s="45">
        <f>P11+P12</f>
        <v>75.26</v>
      </c>
    </row>
    <row r="11" spans="1:16" ht="12.75">
      <c r="A11" s="8" t="s">
        <v>52</v>
      </c>
      <c r="B11" s="18">
        <v>6.5</v>
      </c>
      <c r="C11" s="18">
        <v>6.5</v>
      </c>
      <c r="D11" s="19">
        <v>7.05</v>
      </c>
      <c r="E11" s="19">
        <v>6.5</v>
      </c>
      <c r="F11" s="18">
        <v>8.5</v>
      </c>
      <c r="G11" s="18">
        <v>6.5</v>
      </c>
      <c r="H11" s="18">
        <v>7.1</v>
      </c>
      <c r="I11" s="18">
        <v>11.26</v>
      </c>
      <c r="J11" s="18">
        <v>6.5</v>
      </c>
      <c r="K11" s="20">
        <v>7.4</v>
      </c>
      <c r="L11" s="14">
        <f aca="true" t="shared" si="0" ref="L11:L75">SUM(B11:K11)</f>
        <v>73.81</v>
      </c>
      <c r="M11" s="14">
        <f aca="true" t="shared" si="1" ref="M11:M75">L11</f>
        <v>73.81</v>
      </c>
      <c r="N11" s="15"/>
      <c r="O11" s="16"/>
      <c r="P11" s="14">
        <v>73.81</v>
      </c>
    </row>
    <row r="12" spans="1:16" ht="12.75">
      <c r="A12" s="8" t="s">
        <v>48</v>
      </c>
      <c r="B12" s="18">
        <v>0.45</v>
      </c>
      <c r="C12" s="18">
        <v>0.3</v>
      </c>
      <c r="D12" s="19"/>
      <c r="E12" s="19"/>
      <c r="F12" s="18"/>
      <c r="G12" s="18"/>
      <c r="H12" s="18"/>
      <c r="I12" s="18">
        <v>0.7</v>
      </c>
      <c r="J12" s="18"/>
      <c r="K12" s="20"/>
      <c r="L12" s="14">
        <f t="shared" si="0"/>
        <v>1.45</v>
      </c>
      <c r="M12" s="14">
        <f t="shared" si="1"/>
        <v>1.45</v>
      </c>
      <c r="N12" s="15"/>
      <c r="O12" s="16"/>
      <c r="P12" s="14">
        <v>1.45</v>
      </c>
    </row>
    <row r="13" spans="1:16" ht="12.75">
      <c r="A13" s="10" t="s">
        <v>96</v>
      </c>
      <c r="B13" s="11">
        <v>3.5</v>
      </c>
      <c r="C13" s="12">
        <v>4</v>
      </c>
      <c r="D13" s="12">
        <v>3.5</v>
      </c>
      <c r="E13" s="12">
        <v>4</v>
      </c>
      <c r="F13" s="12">
        <v>3.5</v>
      </c>
      <c r="G13" s="11">
        <v>4</v>
      </c>
      <c r="H13" s="12">
        <v>3.5</v>
      </c>
      <c r="I13" s="11">
        <v>4</v>
      </c>
      <c r="J13" s="11">
        <v>3.5</v>
      </c>
      <c r="K13" s="13">
        <v>4</v>
      </c>
      <c r="L13" s="14">
        <f t="shared" si="0"/>
        <v>37.5</v>
      </c>
      <c r="M13" s="14">
        <f t="shared" si="1"/>
        <v>37.5</v>
      </c>
      <c r="N13" s="15">
        <v>37.5</v>
      </c>
      <c r="O13" s="16">
        <f>M13-N13</f>
        <v>0</v>
      </c>
      <c r="P13" s="45">
        <v>37.5</v>
      </c>
    </row>
    <row r="14" spans="1:16" ht="12" customHeight="1">
      <c r="A14" s="10" t="s">
        <v>4</v>
      </c>
      <c r="B14" s="11">
        <v>0.12</v>
      </c>
      <c r="C14" s="12">
        <v>2.34</v>
      </c>
      <c r="D14" s="12">
        <v>2.25</v>
      </c>
      <c r="E14" s="12">
        <v>5.998</v>
      </c>
      <c r="F14" s="12">
        <v>0.38</v>
      </c>
      <c r="G14" s="11">
        <v>2.25</v>
      </c>
      <c r="H14" s="12">
        <v>0.6</v>
      </c>
      <c r="I14" s="11">
        <v>3.5</v>
      </c>
      <c r="J14" s="11">
        <v>0.38</v>
      </c>
      <c r="K14" s="13">
        <v>4.45</v>
      </c>
      <c r="L14" s="14">
        <f t="shared" si="0"/>
        <v>22.268</v>
      </c>
      <c r="M14" s="14">
        <f t="shared" si="1"/>
        <v>22.268</v>
      </c>
      <c r="N14" s="15">
        <v>21.8</v>
      </c>
      <c r="O14" s="16">
        <f>M14-N14</f>
        <v>0.46799999999999997</v>
      </c>
      <c r="P14" s="45">
        <v>22.268</v>
      </c>
    </row>
    <row r="15" spans="1:16" ht="12.75">
      <c r="A15" s="10" t="s">
        <v>77</v>
      </c>
      <c r="B15" s="11">
        <v>4.4</v>
      </c>
      <c r="C15" s="12">
        <v>6.9</v>
      </c>
      <c r="D15" s="12">
        <v>0</v>
      </c>
      <c r="E15" s="12">
        <v>4</v>
      </c>
      <c r="F15" s="12">
        <v>5.57</v>
      </c>
      <c r="G15" s="11">
        <v>0</v>
      </c>
      <c r="H15" s="12">
        <v>4</v>
      </c>
      <c r="I15" s="11">
        <v>2</v>
      </c>
      <c r="J15" s="11">
        <v>4.18</v>
      </c>
      <c r="K15" s="13">
        <v>3.07</v>
      </c>
      <c r="L15" s="14">
        <f t="shared" si="0"/>
        <v>34.12</v>
      </c>
      <c r="M15" s="14">
        <f t="shared" si="1"/>
        <v>34.12</v>
      </c>
      <c r="N15" s="15">
        <v>32.3</v>
      </c>
      <c r="O15" s="16">
        <f>M15-N15</f>
        <v>1.8200000000000003</v>
      </c>
      <c r="P15" s="45">
        <f>P16+P17+P18+P19+P20+P21+P22+P23</f>
        <v>34.29</v>
      </c>
    </row>
    <row r="16" spans="1:16" ht="12.75">
      <c r="A16" s="8" t="s">
        <v>5</v>
      </c>
      <c r="B16" s="18"/>
      <c r="C16" s="19"/>
      <c r="D16" s="19"/>
      <c r="E16" s="19"/>
      <c r="F16" s="19"/>
      <c r="G16" s="18"/>
      <c r="H16" s="19"/>
      <c r="I16" s="18"/>
      <c r="J16" s="18"/>
      <c r="K16" s="20">
        <v>3.07</v>
      </c>
      <c r="L16" s="14">
        <f t="shared" si="0"/>
        <v>3.07</v>
      </c>
      <c r="M16" s="14">
        <f t="shared" si="1"/>
        <v>3.07</v>
      </c>
      <c r="N16" s="15"/>
      <c r="O16" s="16"/>
      <c r="P16" s="14">
        <v>3.07</v>
      </c>
    </row>
    <row r="17" spans="1:16" ht="12.75">
      <c r="A17" s="8" t="s">
        <v>6</v>
      </c>
      <c r="B17" s="18"/>
      <c r="C17" s="19"/>
      <c r="D17" s="19"/>
      <c r="E17" s="19"/>
      <c r="F17" s="19"/>
      <c r="G17" s="18"/>
      <c r="H17" s="19"/>
      <c r="I17" s="18">
        <v>2</v>
      </c>
      <c r="J17" s="18"/>
      <c r="K17" s="20"/>
      <c r="L17" s="14">
        <f t="shared" si="0"/>
        <v>2</v>
      </c>
      <c r="M17" s="14">
        <f t="shared" si="1"/>
        <v>2</v>
      </c>
      <c r="N17" s="15"/>
      <c r="O17" s="16"/>
      <c r="P17" s="14">
        <v>2</v>
      </c>
    </row>
    <row r="18" spans="1:16" ht="12.75">
      <c r="A18" s="8" t="s">
        <v>7</v>
      </c>
      <c r="B18" s="18"/>
      <c r="C18" s="19"/>
      <c r="D18" s="19"/>
      <c r="E18" s="19"/>
      <c r="F18" s="19">
        <v>5.07</v>
      </c>
      <c r="G18" s="18"/>
      <c r="H18" s="19"/>
      <c r="I18" s="18"/>
      <c r="J18" s="18"/>
      <c r="K18" s="20"/>
      <c r="L18" s="14">
        <f t="shared" si="0"/>
        <v>5.07</v>
      </c>
      <c r="M18" s="14">
        <f t="shared" si="1"/>
        <v>5.07</v>
      </c>
      <c r="N18" s="15"/>
      <c r="O18" s="16"/>
      <c r="P18" s="14">
        <v>5.07</v>
      </c>
    </row>
    <row r="19" spans="1:16" ht="12.75">
      <c r="A19" s="8" t="s">
        <v>8</v>
      </c>
      <c r="B19" s="18">
        <v>4.57</v>
      </c>
      <c r="C19" s="19">
        <v>2.9</v>
      </c>
      <c r="D19" s="19"/>
      <c r="E19" s="19"/>
      <c r="F19" s="19"/>
      <c r="G19" s="18"/>
      <c r="H19" s="19"/>
      <c r="I19" s="18"/>
      <c r="J19" s="18"/>
      <c r="K19" s="20"/>
      <c r="L19" s="14">
        <f t="shared" si="0"/>
        <v>7.470000000000001</v>
      </c>
      <c r="M19" s="14">
        <f t="shared" si="1"/>
        <v>7.470000000000001</v>
      </c>
      <c r="N19" s="15"/>
      <c r="O19" s="16"/>
      <c r="P19" s="14">
        <v>7.470000000000001</v>
      </c>
    </row>
    <row r="20" spans="1:16" ht="12.75">
      <c r="A20" s="8" t="s">
        <v>9</v>
      </c>
      <c r="B20" s="18"/>
      <c r="C20" s="19"/>
      <c r="D20" s="19"/>
      <c r="E20" s="19"/>
      <c r="F20" s="19">
        <v>0.5</v>
      </c>
      <c r="G20" s="18"/>
      <c r="H20" s="19"/>
      <c r="I20" s="18"/>
      <c r="J20" s="18"/>
      <c r="K20" s="20"/>
      <c r="L20" s="14">
        <f t="shared" si="0"/>
        <v>0.5</v>
      </c>
      <c r="M20" s="14">
        <f t="shared" si="1"/>
        <v>0.5</v>
      </c>
      <c r="N20" s="15"/>
      <c r="O20" s="16"/>
      <c r="P20" s="14">
        <v>0.5</v>
      </c>
    </row>
    <row r="21" spans="1:16" ht="12.75">
      <c r="A21" s="8" t="s">
        <v>10</v>
      </c>
      <c r="B21" s="18"/>
      <c r="C21" s="19">
        <v>4</v>
      </c>
      <c r="D21" s="19"/>
      <c r="E21" s="19"/>
      <c r="F21" s="19"/>
      <c r="G21" s="18"/>
      <c r="H21" s="19"/>
      <c r="I21" s="18"/>
      <c r="J21" s="18"/>
      <c r="K21" s="20"/>
      <c r="L21" s="14">
        <f t="shared" si="0"/>
        <v>4</v>
      </c>
      <c r="M21" s="14">
        <f t="shared" si="1"/>
        <v>4</v>
      </c>
      <c r="N21" s="15"/>
      <c r="O21" s="16"/>
      <c r="P21" s="14">
        <v>4</v>
      </c>
    </row>
    <row r="22" spans="1:16" ht="12.75">
      <c r="A22" s="8" t="s">
        <v>1</v>
      </c>
      <c r="B22" s="18"/>
      <c r="C22" s="19"/>
      <c r="D22" s="19"/>
      <c r="E22" s="19">
        <v>4</v>
      </c>
      <c r="F22" s="19"/>
      <c r="G22" s="18"/>
      <c r="H22" s="19">
        <v>4</v>
      </c>
      <c r="I22" s="18"/>
      <c r="J22" s="18"/>
      <c r="K22" s="20"/>
      <c r="L22" s="14">
        <f t="shared" si="0"/>
        <v>8</v>
      </c>
      <c r="M22" s="14">
        <f t="shared" si="1"/>
        <v>8</v>
      </c>
      <c r="N22" s="15"/>
      <c r="O22" s="16"/>
      <c r="P22" s="14">
        <v>8</v>
      </c>
    </row>
    <row r="23" spans="1:16" ht="12.75">
      <c r="A23" s="8" t="s">
        <v>11</v>
      </c>
      <c r="B23" s="18"/>
      <c r="C23" s="19"/>
      <c r="D23" s="19"/>
      <c r="E23" s="19"/>
      <c r="F23" s="19"/>
      <c r="G23" s="18"/>
      <c r="H23" s="19"/>
      <c r="I23" s="18"/>
      <c r="J23" s="18">
        <v>4.18</v>
      </c>
      <c r="K23" s="20"/>
      <c r="L23" s="14">
        <f t="shared" si="0"/>
        <v>4.18</v>
      </c>
      <c r="M23" s="14">
        <f t="shared" si="1"/>
        <v>4.18</v>
      </c>
      <c r="N23" s="15"/>
      <c r="O23" s="16"/>
      <c r="P23" s="14">
        <v>4.18</v>
      </c>
    </row>
    <row r="24" spans="1:16" ht="12.75" hidden="1">
      <c r="A24" s="8" t="s">
        <v>12</v>
      </c>
      <c r="B24" s="18">
        <v>0</v>
      </c>
      <c r="C24" s="19">
        <v>0</v>
      </c>
      <c r="D24" s="19">
        <v>0</v>
      </c>
      <c r="E24" s="19">
        <v>0</v>
      </c>
      <c r="F24" s="19">
        <v>0</v>
      </c>
      <c r="G24" s="18">
        <v>0</v>
      </c>
      <c r="H24" s="19">
        <v>0</v>
      </c>
      <c r="I24" s="18">
        <v>0</v>
      </c>
      <c r="J24" s="18">
        <v>0</v>
      </c>
      <c r="K24" s="20">
        <v>0</v>
      </c>
      <c r="L24" s="14">
        <f t="shared" si="0"/>
        <v>0</v>
      </c>
      <c r="M24" s="14">
        <f t="shared" si="1"/>
        <v>0</v>
      </c>
      <c r="N24" s="15"/>
      <c r="O24" s="16"/>
      <c r="P24" s="14">
        <v>0</v>
      </c>
    </row>
    <row r="25" spans="1:16" ht="12.75" hidden="1">
      <c r="A25" s="8" t="s">
        <v>13</v>
      </c>
      <c r="B25" s="18">
        <v>0</v>
      </c>
      <c r="C25" s="19">
        <v>0</v>
      </c>
      <c r="D25" s="19">
        <v>0</v>
      </c>
      <c r="E25" s="19">
        <v>0</v>
      </c>
      <c r="F25" s="19">
        <v>0</v>
      </c>
      <c r="G25" s="18">
        <v>0</v>
      </c>
      <c r="H25" s="19">
        <v>0</v>
      </c>
      <c r="I25" s="18">
        <v>0</v>
      </c>
      <c r="J25" s="18">
        <v>0</v>
      </c>
      <c r="K25" s="20">
        <v>0</v>
      </c>
      <c r="L25" s="14">
        <f t="shared" si="0"/>
        <v>0</v>
      </c>
      <c r="M25" s="14">
        <f t="shared" si="1"/>
        <v>0</v>
      </c>
      <c r="N25" s="15"/>
      <c r="O25" s="16"/>
      <c r="P25" s="14">
        <v>0</v>
      </c>
    </row>
    <row r="26" spans="1:16" ht="12.75">
      <c r="A26" s="10" t="s">
        <v>78</v>
      </c>
      <c r="B26" s="11"/>
      <c r="C26" s="19">
        <v>1</v>
      </c>
      <c r="D26" s="12"/>
      <c r="E26" s="19"/>
      <c r="F26" s="19"/>
      <c r="G26" s="11">
        <v>2</v>
      </c>
      <c r="H26" s="12">
        <v>6</v>
      </c>
      <c r="I26" s="11"/>
      <c r="J26" s="11"/>
      <c r="K26" s="20"/>
      <c r="L26" s="14">
        <f t="shared" si="0"/>
        <v>9</v>
      </c>
      <c r="M26" s="14">
        <f t="shared" si="1"/>
        <v>9</v>
      </c>
      <c r="N26" s="15">
        <v>9</v>
      </c>
      <c r="O26" s="16">
        <f>M26-N26</f>
        <v>0</v>
      </c>
      <c r="P26" s="45">
        <v>9</v>
      </c>
    </row>
    <row r="27" spans="1:16" ht="12.75">
      <c r="A27" s="10" t="s">
        <v>14</v>
      </c>
      <c r="B27" s="11">
        <v>9.14</v>
      </c>
      <c r="C27" s="12">
        <v>9.78</v>
      </c>
      <c r="D27" s="12">
        <v>18.77</v>
      </c>
      <c r="E27" s="12">
        <v>17.29</v>
      </c>
      <c r="F27" s="12">
        <v>10.18</v>
      </c>
      <c r="G27" s="11">
        <v>0</v>
      </c>
      <c r="H27" s="12">
        <v>3</v>
      </c>
      <c r="I27" s="11">
        <v>15.35</v>
      </c>
      <c r="J27" s="11">
        <v>8.94</v>
      </c>
      <c r="K27" s="13">
        <v>12.55</v>
      </c>
      <c r="L27" s="14">
        <f t="shared" si="0"/>
        <v>104.99999999999999</v>
      </c>
      <c r="M27" s="14">
        <f t="shared" si="1"/>
        <v>104.99999999999999</v>
      </c>
      <c r="N27" s="15">
        <v>105</v>
      </c>
      <c r="O27" s="16">
        <f>M27-N27</f>
        <v>0</v>
      </c>
      <c r="P27" s="45">
        <v>175.5</v>
      </c>
    </row>
    <row r="28" spans="1:16" ht="12.75">
      <c r="A28" s="10" t="s">
        <v>79</v>
      </c>
      <c r="B28" s="11">
        <v>30.049999999999997</v>
      </c>
      <c r="C28" s="12">
        <v>14.84</v>
      </c>
      <c r="D28" s="12">
        <v>6.6000000000000005</v>
      </c>
      <c r="E28" s="12">
        <v>17.56</v>
      </c>
      <c r="F28" s="12">
        <v>22.139999999999997</v>
      </c>
      <c r="G28" s="11">
        <v>17</v>
      </c>
      <c r="H28" s="12">
        <v>28.83</v>
      </c>
      <c r="I28" s="11">
        <v>16.05</v>
      </c>
      <c r="J28" s="11">
        <v>32.29</v>
      </c>
      <c r="K28" s="13">
        <v>9.64</v>
      </c>
      <c r="L28" s="14">
        <f t="shared" si="0"/>
        <v>195</v>
      </c>
      <c r="M28" s="14">
        <f t="shared" si="1"/>
        <v>195</v>
      </c>
      <c r="N28" s="15">
        <v>195</v>
      </c>
      <c r="O28" s="16">
        <f>M28-N28</f>
        <v>0</v>
      </c>
      <c r="P28" s="45">
        <f>P29+P32+P33+P34+P35+P36+P38+P39+P41+P42+P43+P44</f>
        <v>243.795</v>
      </c>
    </row>
    <row r="29" spans="1:16" ht="12.75">
      <c r="A29" s="8" t="s">
        <v>15</v>
      </c>
      <c r="B29" s="18"/>
      <c r="C29" s="19">
        <v>2.3</v>
      </c>
      <c r="D29" s="19"/>
      <c r="E29" s="19"/>
      <c r="F29" s="19">
        <v>1.92</v>
      </c>
      <c r="G29" s="18"/>
      <c r="H29" s="19"/>
      <c r="I29" s="18">
        <v>2.3</v>
      </c>
      <c r="J29" s="18">
        <v>1.92</v>
      </c>
      <c r="K29" s="20">
        <v>1.2</v>
      </c>
      <c r="L29" s="14">
        <f t="shared" si="0"/>
        <v>9.639999999999999</v>
      </c>
      <c r="M29" s="14">
        <f t="shared" si="1"/>
        <v>9.639999999999999</v>
      </c>
      <c r="N29" s="15"/>
      <c r="O29" s="16"/>
      <c r="P29" s="14">
        <f>M29*1.25</f>
        <v>12.049999999999999</v>
      </c>
    </row>
    <row r="30" spans="1:16" ht="12.75" hidden="1">
      <c r="A30" s="8" t="s">
        <v>16</v>
      </c>
      <c r="B30" s="18">
        <v>0</v>
      </c>
      <c r="C30" s="19">
        <v>0</v>
      </c>
      <c r="D30" s="19">
        <v>0</v>
      </c>
      <c r="E30" s="19">
        <v>0</v>
      </c>
      <c r="F30" s="19">
        <v>0</v>
      </c>
      <c r="G30" s="18">
        <v>0</v>
      </c>
      <c r="H30" s="19">
        <v>0</v>
      </c>
      <c r="I30" s="18">
        <v>0</v>
      </c>
      <c r="J30" s="18">
        <v>0</v>
      </c>
      <c r="K30" s="20">
        <v>0</v>
      </c>
      <c r="L30" s="14">
        <f t="shared" si="0"/>
        <v>0</v>
      </c>
      <c r="M30" s="14">
        <f t="shared" si="1"/>
        <v>0</v>
      </c>
      <c r="N30" s="15"/>
      <c r="O30" s="16"/>
      <c r="P30" s="14">
        <f aca="true" t="shared" si="2" ref="P30:P44">M30*1.25</f>
        <v>0</v>
      </c>
    </row>
    <row r="31" spans="1:16" ht="12.75" hidden="1">
      <c r="A31" s="8" t="s">
        <v>17</v>
      </c>
      <c r="B31" s="18">
        <v>0</v>
      </c>
      <c r="C31" s="19">
        <v>0</v>
      </c>
      <c r="D31" s="19">
        <v>0</v>
      </c>
      <c r="E31" s="19">
        <v>0</v>
      </c>
      <c r="F31" s="19">
        <v>0</v>
      </c>
      <c r="G31" s="18">
        <v>0</v>
      </c>
      <c r="H31" s="19">
        <v>0</v>
      </c>
      <c r="I31" s="18">
        <v>0</v>
      </c>
      <c r="J31" s="18">
        <v>0</v>
      </c>
      <c r="K31" s="20">
        <v>0</v>
      </c>
      <c r="L31" s="14">
        <f t="shared" si="0"/>
        <v>0</v>
      </c>
      <c r="M31" s="14">
        <f t="shared" si="1"/>
        <v>0</v>
      </c>
      <c r="N31" s="15"/>
      <c r="O31" s="16"/>
      <c r="P31" s="14">
        <f t="shared" si="2"/>
        <v>0</v>
      </c>
    </row>
    <row r="32" spans="1:16" ht="12.75">
      <c r="A32" s="8" t="s">
        <v>18</v>
      </c>
      <c r="B32" s="18"/>
      <c r="C32" s="19"/>
      <c r="D32" s="19"/>
      <c r="E32" s="19"/>
      <c r="F32" s="19"/>
      <c r="G32" s="18"/>
      <c r="H32" s="19"/>
      <c r="I32" s="18"/>
      <c r="J32" s="18"/>
      <c r="K32" s="20">
        <v>3.96</v>
      </c>
      <c r="L32" s="14">
        <f t="shared" si="0"/>
        <v>3.96</v>
      </c>
      <c r="M32" s="14">
        <f t="shared" si="1"/>
        <v>3.96</v>
      </c>
      <c r="N32" s="15"/>
      <c r="O32" s="16"/>
      <c r="P32" s="14">
        <f t="shared" si="2"/>
        <v>4.95</v>
      </c>
    </row>
    <row r="33" spans="1:16" ht="12.75">
      <c r="A33" s="8" t="s">
        <v>19</v>
      </c>
      <c r="B33" s="18">
        <v>2</v>
      </c>
      <c r="C33" s="19">
        <v>5.37</v>
      </c>
      <c r="D33" s="19">
        <v>4.03</v>
      </c>
      <c r="E33" s="19">
        <v>2.94</v>
      </c>
      <c r="F33" s="19">
        <v>3.34</v>
      </c>
      <c r="G33" s="18"/>
      <c r="H33" s="19">
        <v>2</v>
      </c>
      <c r="I33" s="18">
        <v>2.43</v>
      </c>
      <c r="J33" s="18">
        <v>14.97</v>
      </c>
      <c r="K33" s="20">
        <v>1.5</v>
      </c>
      <c r="L33" s="14">
        <f t="shared" si="0"/>
        <v>38.58</v>
      </c>
      <c r="M33" s="14">
        <f t="shared" si="1"/>
        <v>38.58</v>
      </c>
      <c r="N33" s="15"/>
      <c r="O33" s="16"/>
      <c r="P33" s="14">
        <f t="shared" si="2"/>
        <v>48.224999999999994</v>
      </c>
    </row>
    <row r="34" spans="1:16" ht="12.75">
      <c r="A34" s="8" t="s">
        <v>20</v>
      </c>
      <c r="B34" s="18">
        <v>1.2</v>
      </c>
      <c r="C34" s="19">
        <v>0.74</v>
      </c>
      <c r="D34" s="19">
        <v>1.2</v>
      </c>
      <c r="E34" s="19">
        <v>3.16</v>
      </c>
      <c r="F34" s="19">
        <v>2.8000000000000003</v>
      </c>
      <c r="G34" s="18">
        <v>1.32</v>
      </c>
      <c r="H34" s="19">
        <v>3.2</v>
      </c>
      <c r="I34" s="18">
        <v>1.2</v>
      </c>
      <c r="J34" s="18">
        <v>3.36</v>
      </c>
      <c r="K34" s="20">
        <v>1.92</v>
      </c>
      <c r="L34" s="14">
        <f t="shared" si="0"/>
        <v>20.1</v>
      </c>
      <c r="M34" s="14">
        <f t="shared" si="1"/>
        <v>20.1</v>
      </c>
      <c r="N34" s="15"/>
      <c r="O34" s="16"/>
      <c r="P34" s="14">
        <v>25.17</v>
      </c>
    </row>
    <row r="35" spans="1:16" ht="12.75">
      <c r="A35" s="8" t="s">
        <v>98</v>
      </c>
      <c r="B35" s="18"/>
      <c r="C35" s="19"/>
      <c r="D35" s="19"/>
      <c r="E35" s="19"/>
      <c r="F35" s="19">
        <v>2.51</v>
      </c>
      <c r="G35" s="18"/>
      <c r="H35" s="19"/>
      <c r="I35" s="18"/>
      <c r="J35" s="18">
        <v>2.51</v>
      </c>
      <c r="K35" s="20"/>
      <c r="L35" s="14">
        <f t="shared" si="0"/>
        <v>5.02</v>
      </c>
      <c r="M35" s="14">
        <f t="shared" si="1"/>
        <v>5.02</v>
      </c>
      <c r="N35" s="15"/>
      <c r="O35" s="16"/>
      <c r="P35" s="14">
        <f t="shared" si="2"/>
        <v>6.2749999999999995</v>
      </c>
    </row>
    <row r="36" spans="1:16" ht="12.75">
      <c r="A36" s="8" t="s">
        <v>21</v>
      </c>
      <c r="B36" s="18">
        <v>21.479999999999997</v>
      </c>
      <c r="C36" s="19">
        <v>6.17</v>
      </c>
      <c r="D36" s="19">
        <v>1.29</v>
      </c>
      <c r="E36" s="19">
        <v>6.119999999999999</v>
      </c>
      <c r="F36" s="19">
        <v>9.469999999999999</v>
      </c>
      <c r="G36" s="18">
        <v>15.33</v>
      </c>
      <c r="H36" s="19">
        <v>17.68</v>
      </c>
      <c r="I36" s="18">
        <v>5.39</v>
      </c>
      <c r="J36" s="18">
        <v>8.17</v>
      </c>
      <c r="K36" s="20">
        <v>1.06</v>
      </c>
      <c r="L36" s="14">
        <f t="shared" si="0"/>
        <v>92.16</v>
      </c>
      <c r="M36" s="14">
        <f t="shared" si="1"/>
        <v>92.16</v>
      </c>
      <c r="N36" s="15"/>
      <c r="O36" s="16"/>
      <c r="P36" s="14">
        <f t="shared" si="2"/>
        <v>115.19999999999999</v>
      </c>
    </row>
    <row r="37" spans="1:16" ht="12.75" hidden="1">
      <c r="A37" s="8" t="s">
        <v>89</v>
      </c>
      <c r="B37" s="18">
        <v>0</v>
      </c>
      <c r="C37" s="19">
        <v>0</v>
      </c>
      <c r="D37" s="19">
        <v>0</v>
      </c>
      <c r="E37" s="19">
        <v>0</v>
      </c>
      <c r="F37" s="19">
        <v>0</v>
      </c>
      <c r="G37" s="18">
        <v>0</v>
      </c>
      <c r="H37" s="19">
        <v>0</v>
      </c>
      <c r="I37" s="18">
        <v>0</v>
      </c>
      <c r="J37" s="18">
        <v>0</v>
      </c>
      <c r="K37" s="20">
        <v>0</v>
      </c>
      <c r="L37" s="14">
        <f t="shared" si="0"/>
        <v>0</v>
      </c>
      <c r="M37" s="14">
        <f t="shared" si="1"/>
        <v>0</v>
      </c>
      <c r="N37" s="15"/>
      <c r="O37" s="16"/>
      <c r="P37" s="14">
        <f t="shared" si="2"/>
        <v>0</v>
      </c>
    </row>
    <row r="38" spans="1:16" ht="12.75">
      <c r="A38" s="8" t="s">
        <v>22</v>
      </c>
      <c r="B38" s="18"/>
      <c r="C38" s="19"/>
      <c r="D38" s="19"/>
      <c r="E38" s="19"/>
      <c r="F38" s="19">
        <v>1.7</v>
      </c>
      <c r="G38" s="18"/>
      <c r="H38" s="19"/>
      <c r="I38" s="18"/>
      <c r="J38" s="18">
        <v>1.36</v>
      </c>
      <c r="K38" s="20"/>
      <c r="L38" s="14">
        <f t="shared" si="0"/>
        <v>3.06</v>
      </c>
      <c r="M38" s="14">
        <f t="shared" si="1"/>
        <v>3.06</v>
      </c>
      <c r="N38" s="15"/>
      <c r="O38" s="16"/>
      <c r="P38" s="14">
        <f t="shared" si="2"/>
        <v>3.825</v>
      </c>
    </row>
    <row r="39" spans="1:16" ht="12.75">
      <c r="A39" s="8" t="s">
        <v>97</v>
      </c>
      <c r="B39" s="18">
        <v>0.5</v>
      </c>
      <c r="C39" s="19"/>
      <c r="D39" s="19"/>
      <c r="E39" s="19"/>
      <c r="F39" s="19"/>
      <c r="G39" s="18"/>
      <c r="H39" s="19">
        <v>0.5</v>
      </c>
      <c r="I39" s="18"/>
      <c r="J39" s="18"/>
      <c r="K39" s="20"/>
      <c r="L39" s="14">
        <f t="shared" si="0"/>
        <v>1</v>
      </c>
      <c r="M39" s="14">
        <f t="shared" si="1"/>
        <v>1</v>
      </c>
      <c r="N39" s="15"/>
      <c r="O39" s="16"/>
      <c r="P39" s="14">
        <f t="shared" si="2"/>
        <v>1.25</v>
      </c>
    </row>
    <row r="40" spans="1:16" ht="12.75" hidden="1">
      <c r="A40" s="8" t="s">
        <v>23</v>
      </c>
      <c r="B40" s="18">
        <v>0</v>
      </c>
      <c r="C40" s="19">
        <v>0</v>
      </c>
      <c r="D40" s="19">
        <v>0</v>
      </c>
      <c r="E40" s="19">
        <v>0</v>
      </c>
      <c r="F40" s="19">
        <v>0</v>
      </c>
      <c r="G40" s="18">
        <v>0</v>
      </c>
      <c r="H40" s="19">
        <v>0</v>
      </c>
      <c r="I40" s="18">
        <v>0</v>
      </c>
      <c r="J40" s="18">
        <v>0</v>
      </c>
      <c r="K40" s="20">
        <v>0</v>
      </c>
      <c r="L40" s="14">
        <f t="shared" si="0"/>
        <v>0</v>
      </c>
      <c r="M40" s="14">
        <f t="shared" si="1"/>
        <v>0</v>
      </c>
      <c r="N40" s="15"/>
      <c r="O40" s="16"/>
      <c r="P40" s="14">
        <f t="shared" si="2"/>
        <v>0</v>
      </c>
    </row>
    <row r="41" spans="1:16" ht="12.75">
      <c r="A41" s="8" t="s">
        <v>24</v>
      </c>
      <c r="B41" s="18"/>
      <c r="C41" s="19"/>
      <c r="D41" s="19"/>
      <c r="E41" s="19">
        <v>1.11</v>
      </c>
      <c r="F41" s="19"/>
      <c r="G41" s="18"/>
      <c r="H41" s="19"/>
      <c r="I41" s="18"/>
      <c r="J41" s="18"/>
      <c r="K41" s="20"/>
      <c r="L41" s="14">
        <f t="shared" si="0"/>
        <v>1.11</v>
      </c>
      <c r="M41" s="14">
        <f t="shared" si="1"/>
        <v>1.11</v>
      </c>
      <c r="N41" s="15"/>
      <c r="O41" s="16"/>
      <c r="P41" s="14">
        <f t="shared" si="2"/>
        <v>1.3875000000000002</v>
      </c>
    </row>
    <row r="42" spans="1:16" ht="12.75">
      <c r="A42" s="8" t="s">
        <v>25</v>
      </c>
      <c r="B42" s="18">
        <v>4.52</v>
      </c>
      <c r="C42" s="19"/>
      <c r="D42" s="19"/>
      <c r="E42" s="19">
        <v>3.52</v>
      </c>
      <c r="F42" s="19"/>
      <c r="G42" s="18"/>
      <c r="H42" s="19">
        <v>5.1</v>
      </c>
      <c r="I42" s="18">
        <v>4.68</v>
      </c>
      <c r="J42" s="18"/>
      <c r="K42" s="20"/>
      <c r="L42" s="14">
        <f t="shared" si="0"/>
        <v>17.82</v>
      </c>
      <c r="M42" s="14">
        <f t="shared" si="1"/>
        <v>17.82</v>
      </c>
      <c r="N42" s="15"/>
      <c r="O42" s="16"/>
      <c r="P42" s="14">
        <f t="shared" si="2"/>
        <v>22.275</v>
      </c>
    </row>
    <row r="43" spans="1:16" ht="12.75">
      <c r="A43" s="8" t="s">
        <v>26</v>
      </c>
      <c r="B43" s="18">
        <v>0.3</v>
      </c>
      <c r="C43" s="19">
        <v>0.26</v>
      </c>
      <c r="D43" s="19">
        <v>0.08</v>
      </c>
      <c r="E43" s="19">
        <v>0.71</v>
      </c>
      <c r="F43" s="19">
        <v>0.4</v>
      </c>
      <c r="G43" s="18">
        <v>0.35</v>
      </c>
      <c r="H43" s="19">
        <v>0.3</v>
      </c>
      <c r="I43" s="18"/>
      <c r="J43" s="18"/>
      <c r="K43" s="20"/>
      <c r="L43" s="14">
        <f t="shared" si="0"/>
        <v>2.4</v>
      </c>
      <c r="M43" s="14">
        <f t="shared" si="1"/>
        <v>2.4</v>
      </c>
      <c r="N43" s="15"/>
      <c r="O43" s="16"/>
      <c r="P43" s="14">
        <f t="shared" si="2"/>
        <v>3</v>
      </c>
    </row>
    <row r="44" spans="1:16" ht="12.75">
      <c r="A44" s="8" t="s">
        <v>27</v>
      </c>
      <c r="B44" s="18">
        <v>0.05</v>
      </c>
      <c r="C44" s="19"/>
      <c r="D44" s="19"/>
      <c r="E44" s="19"/>
      <c r="F44" s="19"/>
      <c r="G44" s="18"/>
      <c r="H44" s="19">
        <v>0.05</v>
      </c>
      <c r="I44" s="18">
        <v>0.05</v>
      </c>
      <c r="J44" s="18"/>
      <c r="K44" s="20"/>
      <c r="L44" s="14">
        <f t="shared" si="0"/>
        <v>0.15000000000000002</v>
      </c>
      <c r="M44" s="14">
        <f t="shared" si="1"/>
        <v>0.15000000000000002</v>
      </c>
      <c r="N44" s="15"/>
      <c r="O44" s="16"/>
      <c r="P44" s="14">
        <f t="shared" si="2"/>
        <v>0.18750000000000003</v>
      </c>
    </row>
    <row r="45" spans="1:16" ht="12.75">
      <c r="A45" s="10" t="s">
        <v>28</v>
      </c>
      <c r="B45" s="11">
        <v>7.5</v>
      </c>
      <c r="C45" s="12">
        <v>7.5</v>
      </c>
      <c r="D45" s="12">
        <v>7.5</v>
      </c>
      <c r="E45" s="12">
        <v>7.5</v>
      </c>
      <c r="F45" s="12">
        <v>8.5</v>
      </c>
      <c r="G45" s="11">
        <v>7.5</v>
      </c>
      <c r="H45" s="12">
        <v>7.5</v>
      </c>
      <c r="I45" s="11">
        <v>7.5</v>
      </c>
      <c r="J45" s="11">
        <v>7.5</v>
      </c>
      <c r="K45" s="13">
        <v>11.55</v>
      </c>
      <c r="L45" s="14">
        <f t="shared" si="0"/>
        <v>80.05</v>
      </c>
      <c r="M45" s="14">
        <f t="shared" si="1"/>
        <v>80.05</v>
      </c>
      <c r="N45" s="15">
        <v>75</v>
      </c>
      <c r="O45" s="16">
        <f>M45-N45</f>
        <v>5.049999999999997</v>
      </c>
      <c r="P45" s="45">
        <f>P46+P47+P48+P50+P52</f>
        <v>91.25699999999999</v>
      </c>
    </row>
    <row r="46" spans="1:16" ht="12.75">
      <c r="A46" s="8" t="s">
        <v>29</v>
      </c>
      <c r="B46" s="18"/>
      <c r="C46" s="19">
        <v>7.5</v>
      </c>
      <c r="D46" s="19"/>
      <c r="E46" s="19"/>
      <c r="F46" s="19"/>
      <c r="G46" s="18">
        <v>7.5</v>
      </c>
      <c r="H46" s="19"/>
      <c r="I46" s="18"/>
      <c r="J46" s="18"/>
      <c r="K46" s="20"/>
      <c r="L46" s="14">
        <f t="shared" si="0"/>
        <v>15</v>
      </c>
      <c r="M46" s="14">
        <f t="shared" si="1"/>
        <v>15</v>
      </c>
      <c r="N46" s="15"/>
      <c r="O46" s="16"/>
      <c r="P46" s="14">
        <f>M46*1.14</f>
        <v>17.099999999999998</v>
      </c>
    </row>
    <row r="47" spans="1:16" ht="12.75">
      <c r="A47" s="8" t="s">
        <v>30</v>
      </c>
      <c r="B47" s="18">
        <v>7.5</v>
      </c>
      <c r="C47" s="19"/>
      <c r="D47" s="19"/>
      <c r="E47" s="19"/>
      <c r="F47" s="19">
        <v>7.5</v>
      </c>
      <c r="G47" s="18"/>
      <c r="H47" s="19"/>
      <c r="I47" s="18">
        <v>7.5</v>
      </c>
      <c r="J47" s="18">
        <v>7.5</v>
      </c>
      <c r="K47" s="20"/>
      <c r="L47" s="14">
        <f t="shared" si="0"/>
        <v>30</v>
      </c>
      <c r="M47" s="14">
        <f t="shared" si="1"/>
        <v>30</v>
      </c>
      <c r="N47" s="15"/>
      <c r="O47" s="16"/>
      <c r="P47" s="14">
        <f aca="true" t="shared" si="3" ref="P47:P52">M47*1.14</f>
        <v>34.199999999999996</v>
      </c>
    </row>
    <row r="48" spans="1:16" ht="12.75">
      <c r="A48" s="8" t="s">
        <v>31</v>
      </c>
      <c r="B48" s="18"/>
      <c r="C48" s="19"/>
      <c r="D48" s="19">
        <v>7.5</v>
      </c>
      <c r="E48" s="19"/>
      <c r="F48" s="19"/>
      <c r="G48" s="18"/>
      <c r="H48" s="19">
        <v>7.5</v>
      </c>
      <c r="I48" s="18"/>
      <c r="J48" s="18"/>
      <c r="K48" s="20"/>
      <c r="L48" s="14">
        <f t="shared" si="0"/>
        <v>15</v>
      </c>
      <c r="M48" s="14">
        <f t="shared" si="1"/>
        <v>15</v>
      </c>
      <c r="N48" s="15"/>
      <c r="O48" s="16"/>
      <c r="P48" s="14">
        <f t="shared" si="3"/>
        <v>17.099999999999998</v>
      </c>
    </row>
    <row r="49" spans="1:16" ht="12.75" hidden="1">
      <c r="A49" s="8" t="s">
        <v>32</v>
      </c>
      <c r="B49" s="18"/>
      <c r="C49" s="19"/>
      <c r="D49" s="19"/>
      <c r="E49" s="19"/>
      <c r="F49" s="19"/>
      <c r="G49" s="18"/>
      <c r="H49" s="19"/>
      <c r="I49" s="18"/>
      <c r="J49" s="18"/>
      <c r="K49" s="20"/>
      <c r="L49" s="14">
        <f t="shared" si="0"/>
        <v>0</v>
      </c>
      <c r="M49" s="14">
        <f t="shared" si="1"/>
        <v>0</v>
      </c>
      <c r="N49" s="15"/>
      <c r="O49" s="16"/>
      <c r="P49" s="14">
        <f t="shared" si="3"/>
        <v>0</v>
      </c>
    </row>
    <row r="50" spans="1:16" ht="12.75">
      <c r="A50" s="8" t="s">
        <v>33</v>
      </c>
      <c r="B50" s="18"/>
      <c r="C50" s="19"/>
      <c r="D50" s="19"/>
      <c r="E50" s="19"/>
      <c r="F50" s="19"/>
      <c r="G50" s="18"/>
      <c r="H50" s="19"/>
      <c r="I50" s="18"/>
      <c r="J50" s="18"/>
      <c r="K50" s="20">
        <v>7.5</v>
      </c>
      <c r="L50" s="14">
        <f t="shared" si="0"/>
        <v>7.5</v>
      </c>
      <c r="M50" s="14">
        <f t="shared" si="1"/>
        <v>7.5</v>
      </c>
      <c r="N50" s="15"/>
      <c r="O50" s="16"/>
      <c r="P50" s="14">
        <f t="shared" si="3"/>
        <v>8.549999999999999</v>
      </c>
    </row>
    <row r="51" spans="1:16" ht="12.75" hidden="1">
      <c r="A51" s="8"/>
      <c r="B51" s="18"/>
      <c r="C51" s="19"/>
      <c r="D51" s="19"/>
      <c r="E51" s="19"/>
      <c r="F51" s="19"/>
      <c r="G51" s="18"/>
      <c r="H51" s="19"/>
      <c r="I51" s="18"/>
      <c r="J51" s="18"/>
      <c r="K51" s="20"/>
      <c r="L51" s="14">
        <f t="shared" si="0"/>
        <v>0</v>
      </c>
      <c r="M51" s="14">
        <f t="shared" si="1"/>
        <v>0</v>
      </c>
      <c r="N51" s="15"/>
      <c r="O51" s="16"/>
      <c r="P51" s="14">
        <f t="shared" si="3"/>
        <v>0</v>
      </c>
    </row>
    <row r="52" spans="1:16" ht="12.75">
      <c r="A52" s="8" t="s">
        <v>34</v>
      </c>
      <c r="B52" s="18"/>
      <c r="C52" s="19"/>
      <c r="D52" s="19"/>
      <c r="E52" s="19">
        <v>7.5</v>
      </c>
      <c r="F52" s="19">
        <v>1</v>
      </c>
      <c r="G52" s="18"/>
      <c r="H52" s="19"/>
      <c r="I52" s="18"/>
      <c r="J52" s="18"/>
      <c r="K52" s="20">
        <v>4.05</v>
      </c>
      <c r="L52" s="14">
        <f t="shared" si="0"/>
        <v>12.55</v>
      </c>
      <c r="M52" s="14">
        <f t="shared" si="1"/>
        <v>12.55</v>
      </c>
      <c r="N52" s="15"/>
      <c r="O52" s="16"/>
      <c r="P52" s="14">
        <f t="shared" si="3"/>
        <v>14.307</v>
      </c>
    </row>
    <row r="53" spans="1:16" ht="12.75" hidden="1">
      <c r="A53" s="8" t="s">
        <v>101</v>
      </c>
      <c r="B53" s="18"/>
      <c r="C53" s="19"/>
      <c r="D53" s="19"/>
      <c r="E53" s="19"/>
      <c r="F53" s="19"/>
      <c r="G53" s="18"/>
      <c r="H53" s="19"/>
      <c r="I53" s="18"/>
      <c r="J53" s="18"/>
      <c r="K53" s="20"/>
      <c r="L53" s="14">
        <f t="shared" si="0"/>
        <v>0</v>
      </c>
      <c r="M53" s="14">
        <f t="shared" si="1"/>
        <v>0</v>
      </c>
      <c r="N53" s="15"/>
      <c r="O53" s="16"/>
      <c r="P53" s="17"/>
    </row>
    <row r="54" spans="1:16" ht="12.75" hidden="1">
      <c r="A54" s="8" t="s">
        <v>102</v>
      </c>
      <c r="B54" s="18"/>
      <c r="C54" s="19"/>
      <c r="D54" s="19"/>
      <c r="E54" s="19"/>
      <c r="F54" s="19"/>
      <c r="G54" s="18"/>
      <c r="H54" s="19"/>
      <c r="I54" s="18"/>
      <c r="J54" s="18"/>
      <c r="K54" s="20"/>
      <c r="L54" s="14">
        <f t="shared" si="0"/>
        <v>0</v>
      </c>
      <c r="M54" s="14">
        <f t="shared" si="1"/>
        <v>0</v>
      </c>
      <c r="N54" s="15"/>
      <c r="O54" s="16"/>
      <c r="P54" s="17"/>
    </row>
    <row r="55" spans="1:16" ht="12.75">
      <c r="A55" s="10" t="s">
        <v>35</v>
      </c>
      <c r="B55" s="11">
        <v>1.9</v>
      </c>
      <c r="C55" s="12"/>
      <c r="D55" s="12">
        <v>2</v>
      </c>
      <c r="E55" s="12">
        <v>0.78</v>
      </c>
      <c r="F55" s="12">
        <v>1.8</v>
      </c>
      <c r="G55" s="11">
        <v>0</v>
      </c>
      <c r="H55" s="12">
        <v>1.61</v>
      </c>
      <c r="I55" s="11"/>
      <c r="J55" s="11"/>
      <c r="K55" s="13">
        <v>0.21</v>
      </c>
      <c r="L55" s="14">
        <f t="shared" si="0"/>
        <v>8.3</v>
      </c>
      <c r="M55" s="14">
        <f t="shared" si="1"/>
        <v>8.3</v>
      </c>
      <c r="N55" s="15">
        <v>8.3</v>
      </c>
      <c r="O55" s="16">
        <f>M55-N55</f>
        <v>0</v>
      </c>
      <c r="P55" s="45">
        <f>P56+P57+P58</f>
        <v>8.3</v>
      </c>
    </row>
    <row r="56" spans="1:16" ht="12.75">
      <c r="A56" s="8" t="s">
        <v>36</v>
      </c>
      <c r="B56" s="18"/>
      <c r="C56" s="19"/>
      <c r="D56" s="19"/>
      <c r="E56" s="19">
        <v>0.48</v>
      </c>
      <c r="F56" s="19"/>
      <c r="G56" s="18"/>
      <c r="H56" s="19">
        <v>1.61</v>
      </c>
      <c r="I56" s="18"/>
      <c r="J56" s="18"/>
      <c r="K56" s="20">
        <v>0.21</v>
      </c>
      <c r="L56" s="14">
        <f t="shared" si="0"/>
        <v>2.3</v>
      </c>
      <c r="M56" s="14">
        <f t="shared" si="1"/>
        <v>2.3</v>
      </c>
      <c r="N56" s="15"/>
      <c r="O56" s="16"/>
      <c r="P56" s="14">
        <v>2.3</v>
      </c>
    </row>
    <row r="57" spans="1:16" ht="12.75">
      <c r="A57" s="8" t="s">
        <v>37</v>
      </c>
      <c r="B57" s="18"/>
      <c r="C57" s="19"/>
      <c r="D57" s="19"/>
      <c r="E57" s="19">
        <v>0.3</v>
      </c>
      <c r="F57" s="19">
        <v>1.8</v>
      </c>
      <c r="G57" s="18"/>
      <c r="H57" s="19"/>
      <c r="I57" s="18"/>
      <c r="J57" s="18"/>
      <c r="K57" s="20"/>
      <c r="L57" s="14">
        <f t="shared" si="0"/>
        <v>2.1</v>
      </c>
      <c r="M57" s="14">
        <f t="shared" si="1"/>
        <v>2.1</v>
      </c>
      <c r="N57" s="15"/>
      <c r="O57" s="16"/>
      <c r="P57" s="14">
        <v>2.1</v>
      </c>
    </row>
    <row r="58" spans="1:16" ht="12.75">
      <c r="A58" s="8" t="s">
        <v>38</v>
      </c>
      <c r="B58" s="18">
        <v>1.9</v>
      </c>
      <c r="C58" s="19"/>
      <c r="D58" s="19">
        <v>2</v>
      </c>
      <c r="E58" s="19"/>
      <c r="F58" s="19"/>
      <c r="G58" s="18"/>
      <c r="H58" s="19"/>
      <c r="I58" s="18"/>
      <c r="J58" s="18"/>
      <c r="K58" s="20"/>
      <c r="L58" s="14">
        <f t="shared" si="0"/>
        <v>3.9</v>
      </c>
      <c r="M58" s="14">
        <f t="shared" si="1"/>
        <v>3.9</v>
      </c>
      <c r="N58" s="15"/>
      <c r="O58" s="16"/>
      <c r="P58" s="14">
        <v>3.9</v>
      </c>
    </row>
    <row r="59" spans="1:16" ht="12.75" hidden="1">
      <c r="A59" s="8" t="s">
        <v>39</v>
      </c>
      <c r="B59" s="18"/>
      <c r="C59" s="19"/>
      <c r="D59" s="19"/>
      <c r="E59" s="19"/>
      <c r="F59" s="19"/>
      <c r="G59" s="18"/>
      <c r="H59" s="19"/>
      <c r="I59" s="18"/>
      <c r="J59" s="18"/>
      <c r="K59" s="20"/>
      <c r="L59" s="14">
        <f t="shared" si="0"/>
        <v>0</v>
      </c>
      <c r="M59" s="14">
        <f t="shared" si="1"/>
        <v>0</v>
      </c>
      <c r="N59" s="15"/>
      <c r="O59" s="16"/>
      <c r="P59" s="14">
        <v>0</v>
      </c>
    </row>
    <row r="60" spans="1:16" ht="12.75" hidden="1">
      <c r="A60" s="8" t="s">
        <v>40</v>
      </c>
      <c r="B60" s="18"/>
      <c r="C60" s="19"/>
      <c r="D60" s="19"/>
      <c r="E60" s="19"/>
      <c r="F60" s="19"/>
      <c r="G60" s="18"/>
      <c r="H60" s="19"/>
      <c r="I60" s="18"/>
      <c r="J60" s="18"/>
      <c r="K60" s="20"/>
      <c r="L60" s="14">
        <f t="shared" si="0"/>
        <v>0</v>
      </c>
      <c r="M60" s="14">
        <f t="shared" si="1"/>
        <v>0</v>
      </c>
      <c r="N60" s="15"/>
      <c r="O60" s="16"/>
      <c r="P60" s="14">
        <v>0</v>
      </c>
    </row>
    <row r="61" spans="1:16" ht="12.75">
      <c r="A61" s="10" t="s">
        <v>41</v>
      </c>
      <c r="B61" s="11"/>
      <c r="C61" s="12">
        <v>2</v>
      </c>
      <c r="D61" s="12">
        <v>4</v>
      </c>
      <c r="E61" s="12">
        <v>1.5</v>
      </c>
      <c r="F61" s="12">
        <v>0</v>
      </c>
      <c r="G61" s="11">
        <v>2</v>
      </c>
      <c r="H61" s="12"/>
      <c r="I61" s="11">
        <v>3.5</v>
      </c>
      <c r="J61" s="11">
        <v>2</v>
      </c>
      <c r="K61" s="13"/>
      <c r="L61" s="14">
        <f t="shared" si="0"/>
        <v>15</v>
      </c>
      <c r="M61" s="14">
        <f t="shared" si="1"/>
        <v>15</v>
      </c>
      <c r="N61" s="15">
        <v>15</v>
      </c>
      <c r="O61" s="16">
        <f>M61-N61</f>
        <v>0</v>
      </c>
      <c r="P61" s="45">
        <f>P62+P66+P69</f>
        <v>15</v>
      </c>
    </row>
    <row r="62" spans="1:16" ht="12.75">
      <c r="A62" s="8" t="s">
        <v>100</v>
      </c>
      <c r="B62" s="18"/>
      <c r="C62" s="19"/>
      <c r="D62" s="19"/>
      <c r="E62" s="19"/>
      <c r="F62" s="19"/>
      <c r="G62" s="18">
        <v>2</v>
      </c>
      <c r="H62" s="19"/>
      <c r="I62" s="18"/>
      <c r="J62" s="18"/>
      <c r="K62" s="20"/>
      <c r="L62" s="14">
        <f t="shared" si="0"/>
        <v>2</v>
      </c>
      <c r="M62" s="14">
        <f t="shared" si="1"/>
        <v>2</v>
      </c>
      <c r="N62" s="15"/>
      <c r="O62" s="16"/>
      <c r="P62" s="14">
        <v>2</v>
      </c>
    </row>
    <row r="63" spans="1:16" ht="12.75" hidden="1">
      <c r="A63" s="8" t="s">
        <v>42</v>
      </c>
      <c r="B63" s="18"/>
      <c r="C63" s="21"/>
      <c r="D63" s="19"/>
      <c r="E63" s="19"/>
      <c r="F63" s="19"/>
      <c r="G63" s="18"/>
      <c r="H63" s="19"/>
      <c r="I63" s="18"/>
      <c r="J63" s="18"/>
      <c r="K63" s="20"/>
      <c r="L63" s="14">
        <f t="shared" si="0"/>
        <v>0</v>
      </c>
      <c r="M63" s="14">
        <f t="shared" si="1"/>
        <v>0</v>
      </c>
      <c r="N63" s="15"/>
      <c r="O63" s="16"/>
      <c r="P63" s="14">
        <v>0</v>
      </c>
    </row>
    <row r="64" spans="1:16" ht="12.75" hidden="1">
      <c r="A64" s="8" t="s">
        <v>43</v>
      </c>
      <c r="B64" s="18"/>
      <c r="C64" s="19"/>
      <c r="D64" s="19"/>
      <c r="E64" s="19"/>
      <c r="F64" s="19"/>
      <c r="G64" s="18"/>
      <c r="H64" s="19"/>
      <c r="I64" s="18"/>
      <c r="J64" s="18"/>
      <c r="K64" s="20"/>
      <c r="L64" s="14">
        <f t="shared" si="0"/>
        <v>0</v>
      </c>
      <c r="M64" s="14">
        <f t="shared" si="1"/>
        <v>0</v>
      </c>
      <c r="N64" s="15"/>
      <c r="O64" s="16"/>
      <c r="P64" s="14">
        <v>0</v>
      </c>
    </row>
    <row r="65" spans="1:16" ht="12.75" hidden="1">
      <c r="A65" s="8" t="s">
        <v>103</v>
      </c>
      <c r="B65" s="18"/>
      <c r="C65" s="19"/>
      <c r="D65" s="19"/>
      <c r="E65" s="19"/>
      <c r="F65" s="19"/>
      <c r="G65" s="18"/>
      <c r="H65" s="19"/>
      <c r="I65" s="18"/>
      <c r="J65" s="18"/>
      <c r="K65" s="20"/>
      <c r="L65" s="14">
        <f t="shared" si="0"/>
        <v>0</v>
      </c>
      <c r="M65" s="14">
        <f t="shared" si="1"/>
        <v>0</v>
      </c>
      <c r="N65" s="15"/>
      <c r="O65" s="16"/>
      <c r="P65" s="14">
        <v>0</v>
      </c>
    </row>
    <row r="66" spans="1:16" ht="12.75">
      <c r="A66" s="8" t="s">
        <v>44</v>
      </c>
      <c r="B66" s="18"/>
      <c r="C66" s="19"/>
      <c r="D66" s="19">
        <v>4</v>
      </c>
      <c r="E66" s="19">
        <v>1.5</v>
      </c>
      <c r="F66" s="19"/>
      <c r="G66" s="18"/>
      <c r="H66" s="19"/>
      <c r="I66" s="18">
        <v>3.5</v>
      </c>
      <c r="J66" s="18"/>
      <c r="K66" s="20"/>
      <c r="L66" s="14">
        <f t="shared" si="0"/>
        <v>9</v>
      </c>
      <c r="M66" s="14">
        <f t="shared" si="1"/>
        <v>9</v>
      </c>
      <c r="N66" s="15"/>
      <c r="O66" s="16"/>
      <c r="P66" s="14">
        <v>9</v>
      </c>
    </row>
    <row r="67" spans="1:16" ht="12.75" hidden="1">
      <c r="A67" s="8" t="s">
        <v>45</v>
      </c>
      <c r="B67" s="18"/>
      <c r="C67" s="19"/>
      <c r="D67" s="19"/>
      <c r="E67" s="19"/>
      <c r="F67" s="19"/>
      <c r="G67" s="18"/>
      <c r="H67" s="19"/>
      <c r="I67" s="18"/>
      <c r="J67" s="18"/>
      <c r="K67" s="20"/>
      <c r="L67" s="14">
        <f t="shared" si="0"/>
        <v>0</v>
      </c>
      <c r="M67" s="14">
        <f t="shared" si="1"/>
        <v>0</v>
      </c>
      <c r="N67" s="15"/>
      <c r="O67" s="16"/>
      <c r="P67" s="14">
        <v>0</v>
      </c>
    </row>
    <row r="68" spans="1:16" ht="12.75" hidden="1">
      <c r="A68" s="8" t="s">
        <v>46</v>
      </c>
      <c r="B68" s="18"/>
      <c r="C68" s="19"/>
      <c r="D68" s="19"/>
      <c r="E68" s="19"/>
      <c r="F68" s="19"/>
      <c r="G68" s="18"/>
      <c r="H68" s="19"/>
      <c r="I68" s="18"/>
      <c r="J68" s="18"/>
      <c r="K68" s="20"/>
      <c r="L68" s="14">
        <f t="shared" si="0"/>
        <v>0</v>
      </c>
      <c r="M68" s="14">
        <f t="shared" si="1"/>
        <v>0</v>
      </c>
      <c r="N68" s="15"/>
      <c r="O68" s="16"/>
      <c r="P68" s="14">
        <v>0</v>
      </c>
    </row>
    <row r="69" spans="1:16" ht="12.75">
      <c r="A69" s="8" t="s">
        <v>99</v>
      </c>
      <c r="B69" s="18"/>
      <c r="C69" s="19">
        <v>2</v>
      </c>
      <c r="D69" s="19"/>
      <c r="E69" s="19"/>
      <c r="F69" s="19"/>
      <c r="G69" s="18"/>
      <c r="H69" s="19"/>
      <c r="I69" s="18"/>
      <c r="J69" s="18">
        <v>2</v>
      </c>
      <c r="K69" s="20"/>
      <c r="L69" s="14">
        <f t="shared" si="0"/>
        <v>4</v>
      </c>
      <c r="M69" s="14">
        <f t="shared" si="1"/>
        <v>4</v>
      </c>
      <c r="N69" s="15"/>
      <c r="O69" s="16"/>
      <c r="P69" s="14">
        <v>4</v>
      </c>
    </row>
    <row r="70" spans="1:16" ht="12.75" hidden="1">
      <c r="A70" s="8" t="s">
        <v>47</v>
      </c>
      <c r="B70" s="18"/>
      <c r="C70" s="19"/>
      <c r="D70" s="19"/>
      <c r="E70" s="19"/>
      <c r="F70" s="19"/>
      <c r="G70" s="18"/>
      <c r="H70" s="19"/>
      <c r="I70" s="18"/>
      <c r="J70" s="18"/>
      <c r="K70" s="20"/>
      <c r="L70" s="14">
        <f t="shared" si="0"/>
        <v>0</v>
      </c>
      <c r="M70" s="14">
        <f t="shared" si="1"/>
        <v>0</v>
      </c>
      <c r="N70" s="15"/>
      <c r="O70" s="16"/>
      <c r="P70" s="14">
        <v>0</v>
      </c>
    </row>
    <row r="71" spans="1:16" ht="12.75">
      <c r="A71" s="10" t="s">
        <v>49</v>
      </c>
      <c r="B71" s="11">
        <v>6.43</v>
      </c>
      <c r="C71" s="12">
        <v>3.4299999999999997</v>
      </c>
      <c r="D71" s="12">
        <v>3.75</v>
      </c>
      <c r="E71" s="12">
        <v>3.1</v>
      </c>
      <c r="F71" s="12">
        <v>3.97</v>
      </c>
      <c r="G71" s="11">
        <v>1.1</v>
      </c>
      <c r="H71" s="12">
        <v>4.63</v>
      </c>
      <c r="I71" s="11">
        <v>2.6400000000000006</v>
      </c>
      <c r="J71" s="11">
        <v>1.87</v>
      </c>
      <c r="K71" s="13">
        <v>4.64</v>
      </c>
      <c r="L71" s="14">
        <f t="shared" si="0"/>
        <v>35.56</v>
      </c>
      <c r="M71" s="14">
        <f t="shared" si="1"/>
        <v>35.56</v>
      </c>
      <c r="N71" s="15">
        <v>35.3</v>
      </c>
      <c r="O71" s="16">
        <f>M71-N71</f>
        <v>0.2600000000000051</v>
      </c>
      <c r="P71" s="45">
        <v>35.56</v>
      </c>
    </row>
    <row r="72" spans="1:16" ht="12.75">
      <c r="A72" s="8" t="s">
        <v>50</v>
      </c>
      <c r="B72" s="18">
        <v>6.43</v>
      </c>
      <c r="C72" s="19">
        <v>3.4299999999999997</v>
      </c>
      <c r="D72" s="19">
        <v>3.75</v>
      </c>
      <c r="E72" s="19">
        <v>3.1</v>
      </c>
      <c r="F72" s="19">
        <v>3.97</v>
      </c>
      <c r="G72" s="18">
        <v>1.1</v>
      </c>
      <c r="H72" s="19">
        <v>4.63</v>
      </c>
      <c r="I72" s="18">
        <v>2.6400000000000006</v>
      </c>
      <c r="J72" s="18">
        <v>1.87</v>
      </c>
      <c r="K72" s="20">
        <v>4.64</v>
      </c>
      <c r="L72" s="14">
        <f t="shared" si="0"/>
        <v>35.56</v>
      </c>
      <c r="M72" s="14">
        <f t="shared" si="1"/>
        <v>35.56</v>
      </c>
      <c r="N72" s="15"/>
      <c r="O72" s="16"/>
      <c r="P72" s="14">
        <v>35.56</v>
      </c>
    </row>
    <row r="73" spans="1:16" ht="12.75" hidden="1">
      <c r="A73" s="8" t="s">
        <v>51</v>
      </c>
      <c r="B73" s="18">
        <v>0</v>
      </c>
      <c r="C73" s="19">
        <v>0</v>
      </c>
      <c r="D73" s="19">
        <v>0</v>
      </c>
      <c r="E73" s="19">
        <v>0</v>
      </c>
      <c r="F73" s="19">
        <v>0</v>
      </c>
      <c r="G73" s="18">
        <v>0</v>
      </c>
      <c r="H73" s="19">
        <v>0</v>
      </c>
      <c r="I73" s="18">
        <v>0</v>
      </c>
      <c r="J73" s="18">
        <v>0</v>
      </c>
      <c r="K73" s="20">
        <v>0</v>
      </c>
      <c r="L73" s="14">
        <f t="shared" si="0"/>
        <v>0</v>
      </c>
      <c r="M73" s="14">
        <f t="shared" si="1"/>
        <v>0</v>
      </c>
      <c r="N73" s="15"/>
      <c r="O73" s="16"/>
      <c r="P73" s="14">
        <v>0</v>
      </c>
    </row>
    <row r="74" spans="1:16" ht="12.75">
      <c r="A74" s="10" t="s">
        <v>80</v>
      </c>
      <c r="B74" s="11">
        <v>2.6900000000000004</v>
      </c>
      <c r="C74" s="12">
        <v>3.21</v>
      </c>
      <c r="D74" s="12">
        <v>1.75</v>
      </c>
      <c r="E74" s="12">
        <v>1.37</v>
      </c>
      <c r="F74" s="12">
        <v>1</v>
      </c>
      <c r="G74" s="11">
        <v>1.15</v>
      </c>
      <c r="H74" s="12">
        <v>2.71</v>
      </c>
      <c r="I74" s="11">
        <v>1.8680000000000003</v>
      </c>
      <c r="J74" s="11">
        <v>0.9</v>
      </c>
      <c r="K74" s="13">
        <v>2.5900000000000003</v>
      </c>
      <c r="L74" s="14">
        <f t="shared" si="0"/>
        <v>19.238</v>
      </c>
      <c r="M74" s="14">
        <f t="shared" si="1"/>
        <v>19.238</v>
      </c>
      <c r="N74" s="15">
        <v>19.5</v>
      </c>
      <c r="O74" s="16">
        <f>M74-N74</f>
        <v>-0.26200000000000045</v>
      </c>
      <c r="P74" s="45">
        <v>19.238</v>
      </c>
    </row>
    <row r="75" spans="1:16" ht="12.75">
      <c r="A75" s="10" t="s">
        <v>53</v>
      </c>
      <c r="B75" s="11">
        <v>0.3</v>
      </c>
      <c r="C75" s="12">
        <v>0.3</v>
      </c>
      <c r="D75" s="12">
        <v>0.73</v>
      </c>
      <c r="E75" s="12">
        <v>1.16</v>
      </c>
      <c r="F75" s="12">
        <v>1</v>
      </c>
      <c r="G75" s="11">
        <v>0.73</v>
      </c>
      <c r="H75" s="12">
        <v>0.6</v>
      </c>
      <c r="I75" s="11">
        <v>1.518</v>
      </c>
      <c r="J75" s="11">
        <v>1</v>
      </c>
      <c r="K75" s="13">
        <v>0.6599999999999999</v>
      </c>
      <c r="L75" s="14">
        <f t="shared" si="0"/>
        <v>7.998</v>
      </c>
      <c r="M75" s="14">
        <f t="shared" si="1"/>
        <v>7.998</v>
      </c>
      <c r="N75" s="15">
        <v>8.3</v>
      </c>
      <c r="O75" s="16">
        <f>M75-N75</f>
        <v>-0.3020000000000005</v>
      </c>
      <c r="P75" s="45">
        <v>7.998</v>
      </c>
    </row>
    <row r="76" spans="1:16" ht="12.75">
      <c r="A76" s="10" t="s">
        <v>75</v>
      </c>
      <c r="B76" s="11">
        <v>0</v>
      </c>
      <c r="C76" s="12">
        <v>13</v>
      </c>
      <c r="D76" s="12">
        <v>244.31</v>
      </c>
      <c r="E76" s="12">
        <v>6.463000000000001</v>
      </c>
      <c r="F76" s="12"/>
      <c r="G76" s="11">
        <v>227.11</v>
      </c>
      <c r="H76" s="12"/>
      <c r="I76" s="11">
        <v>13.12</v>
      </c>
      <c r="J76" s="11"/>
      <c r="K76" s="13">
        <v>3.22</v>
      </c>
      <c r="L76" s="22">
        <f>SUM(B76:K76)</f>
        <v>507.22300000000007</v>
      </c>
      <c r="M76" s="23">
        <f>L76/100/10</f>
        <v>0.5072230000000001</v>
      </c>
      <c r="N76" s="24">
        <v>0.5</v>
      </c>
      <c r="O76" s="25">
        <f>M76-N76</f>
        <v>0.0072230000000000905</v>
      </c>
      <c r="P76" s="45">
        <v>0.5072230000000001</v>
      </c>
    </row>
    <row r="77" spans="1:16" ht="25.5">
      <c r="A77" s="26" t="s">
        <v>104</v>
      </c>
      <c r="B77" s="11">
        <v>38.83</v>
      </c>
      <c r="C77" s="12">
        <v>33.93</v>
      </c>
      <c r="D77" s="12">
        <v>30.580000000000002</v>
      </c>
      <c r="E77" s="12">
        <v>47.92</v>
      </c>
      <c r="F77" s="12">
        <v>30.299999999999997</v>
      </c>
      <c r="G77" s="11">
        <v>24.54</v>
      </c>
      <c r="H77" s="12">
        <v>34.03</v>
      </c>
      <c r="I77" s="11">
        <v>27.21</v>
      </c>
      <c r="J77" s="11">
        <v>31.229999999999997</v>
      </c>
      <c r="K77" s="13">
        <v>35.24</v>
      </c>
      <c r="L77" s="12">
        <f aca="true" t="shared" si="4" ref="L77:L114">SUM(B77:K77)</f>
        <v>333.81</v>
      </c>
      <c r="M77" s="12">
        <f aca="true" t="shared" si="5" ref="M77:M114">L77</f>
        <v>333.81</v>
      </c>
      <c r="N77" s="11">
        <v>337.5</v>
      </c>
      <c r="O77" s="27">
        <f>M77-N77</f>
        <v>-3.6899999999999977</v>
      </c>
      <c r="P77" s="46">
        <f>P78+P83+P84</f>
        <v>333.81</v>
      </c>
    </row>
    <row r="78" spans="1:16" ht="12.75">
      <c r="A78" s="8" t="s">
        <v>0</v>
      </c>
      <c r="B78" s="18">
        <v>18.130000000000003</v>
      </c>
      <c r="C78" s="19">
        <v>33.93</v>
      </c>
      <c r="D78" s="19">
        <v>9.98</v>
      </c>
      <c r="E78" s="19">
        <v>47.92</v>
      </c>
      <c r="F78" s="19">
        <v>9.6</v>
      </c>
      <c r="G78" s="18">
        <v>24.54</v>
      </c>
      <c r="H78" s="19">
        <v>13.330000000000002</v>
      </c>
      <c r="I78" s="18">
        <v>6.51</v>
      </c>
      <c r="J78" s="18">
        <v>10.53</v>
      </c>
      <c r="K78" s="20">
        <v>35.24</v>
      </c>
      <c r="L78" s="14">
        <f t="shared" si="4"/>
        <v>209.71</v>
      </c>
      <c r="M78" s="14">
        <f t="shared" si="5"/>
        <v>209.71</v>
      </c>
      <c r="N78" s="15"/>
      <c r="O78" s="16"/>
      <c r="P78" s="14">
        <v>209.71</v>
      </c>
    </row>
    <row r="79" spans="1:16" ht="12.75" hidden="1">
      <c r="A79" s="8" t="s">
        <v>56</v>
      </c>
      <c r="B79" s="18"/>
      <c r="C79" s="19"/>
      <c r="D79" s="19"/>
      <c r="E79" s="19"/>
      <c r="F79" s="19"/>
      <c r="G79" s="18">
        <v>2.5</v>
      </c>
      <c r="H79" s="19"/>
      <c r="I79" s="18"/>
      <c r="J79" s="18"/>
      <c r="K79" s="20"/>
      <c r="L79" s="14">
        <f t="shared" si="4"/>
        <v>2.5</v>
      </c>
      <c r="M79" s="14">
        <f t="shared" si="5"/>
        <v>2.5</v>
      </c>
      <c r="N79" s="15"/>
      <c r="O79" s="16"/>
      <c r="P79" s="14"/>
    </row>
    <row r="80" spans="1:16" ht="12.75" hidden="1">
      <c r="A80" s="8" t="s">
        <v>54</v>
      </c>
      <c r="B80" s="18"/>
      <c r="C80" s="19"/>
      <c r="D80" s="19"/>
      <c r="E80" s="19"/>
      <c r="F80" s="28"/>
      <c r="G80" s="18"/>
      <c r="H80" s="28"/>
      <c r="I80" s="29"/>
      <c r="J80" s="29"/>
      <c r="K80" s="13"/>
      <c r="L80" s="14">
        <f t="shared" si="4"/>
        <v>0</v>
      </c>
      <c r="M80" s="14">
        <f t="shared" si="5"/>
        <v>0</v>
      </c>
      <c r="N80" s="15"/>
      <c r="O80" s="16"/>
      <c r="P80" s="14">
        <v>0</v>
      </c>
    </row>
    <row r="81" spans="1:16" ht="12.75" hidden="1">
      <c r="A81" s="8" t="s">
        <v>55</v>
      </c>
      <c r="B81" s="18"/>
      <c r="C81" s="19"/>
      <c r="D81" s="19"/>
      <c r="E81" s="19"/>
      <c r="F81" s="19"/>
      <c r="G81" s="18"/>
      <c r="H81" s="19"/>
      <c r="I81" s="18"/>
      <c r="J81" s="18"/>
      <c r="K81" s="20"/>
      <c r="L81" s="14">
        <f t="shared" si="4"/>
        <v>0</v>
      </c>
      <c r="M81" s="14">
        <f t="shared" si="5"/>
        <v>0</v>
      </c>
      <c r="N81" s="15"/>
      <c r="O81" s="16"/>
      <c r="P81" s="14">
        <v>0</v>
      </c>
    </row>
    <row r="82" spans="1:16" ht="12.75" hidden="1">
      <c r="A82" s="8" t="s">
        <v>57</v>
      </c>
      <c r="B82" s="18"/>
      <c r="C82" s="19"/>
      <c r="D82" s="19"/>
      <c r="E82" s="19"/>
      <c r="F82" s="19"/>
      <c r="G82" s="18"/>
      <c r="H82" s="19"/>
      <c r="I82" s="18"/>
      <c r="J82" s="18"/>
      <c r="K82" s="20"/>
      <c r="L82" s="14">
        <f t="shared" si="4"/>
        <v>0</v>
      </c>
      <c r="M82" s="14">
        <f t="shared" si="5"/>
        <v>0</v>
      </c>
      <c r="N82" s="15"/>
      <c r="O82" s="16"/>
      <c r="P82" s="14">
        <v>0</v>
      </c>
    </row>
    <row r="83" spans="1:16" ht="12.75">
      <c r="A83" s="8" t="s">
        <v>92</v>
      </c>
      <c r="B83" s="18"/>
      <c r="C83" s="19"/>
      <c r="D83" s="19">
        <v>20.6</v>
      </c>
      <c r="E83" s="19"/>
      <c r="F83" s="19"/>
      <c r="G83" s="18"/>
      <c r="H83" s="19"/>
      <c r="I83" s="18"/>
      <c r="J83" s="18">
        <v>20.7</v>
      </c>
      <c r="K83" s="20"/>
      <c r="L83" s="14">
        <f t="shared" si="4"/>
        <v>41.3</v>
      </c>
      <c r="M83" s="14">
        <f t="shared" si="5"/>
        <v>41.3</v>
      </c>
      <c r="N83" s="15"/>
      <c r="O83" s="16"/>
      <c r="P83" s="14">
        <v>41.3</v>
      </c>
    </row>
    <row r="84" spans="1:16" ht="12.75">
      <c r="A84" s="8" t="s">
        <v>93</v>
      </c>
      <c r="B84" s="18">
        <v>20.7</v>
      </c>
      <c r="C84" s="19"/>
      <c r="D84" s="19"/>
      <c r="E84" s="19"/>
      <c r="F84" s="19">
        <v>20.7</v>
      </c>
      <c r="G84" s="18"/>
      <c r="H84" s="19">
        <v>20.7</v>
      </c>
      <c r="I84" s="18">
        <v>20.7</v>
      </c>
      <c r="J84" s="18"/>
      <c r="K84" s="20"/>
      <c r="L84" s="14">
        <f t="shared" si="4"/>
        <v>82.8</v>
      </c>
      <c r="M84" s="14">
        <f t="shared" si="5"/>
        <v>82.8</v>
      </c>
      <c r="N84" s="15"/>
      <c r="O84" s="16"/>
      <c r="P84" s="14">
        <v>82.8</v>
      </c>
    </row>
    <row r="85" spans="1:16" ht="12.75" hidden="1">
      <c r="A85" s="8" t="s">
        <v>58</v>
      </c>
      <c r="B85" s="18"/>
      <c r="C85" s="19"/>
      <c r="D85" s="19"/>
      <c r="E85" s="19"/>
      <c r="F85" s="19"/>
      <c r="G85" s="18"/>
      <c r="H85" s="19"/>
      <c r="I85" s="18"/>
      <c r="J85" s="18"/>
      <c r="K85" s="20"/>
      <c r="L85" s="14">
        <f t="shared" si="4"/>
        <v>0</v>
      </c>
      <c r="M85" s="14">
        <f t="shared" si="5"/>
        <v>0</v>
      </c>
      <c r="N85" s="15"/>
      <c r="O85" s="16"/>
      <c r="P85" s="14">
        <v>0</v>
      </c>
    </row>
    <row r="86" spans="1:16" ht="12.75">
      <c r="A86" s="10" t="s">
        <v>109</v>
      </c>
      <c r="B86" s="18"/>
      <c r="C86" s="19"/>
      <c r="D86" s="19"/>
      <c r="E86" s="19"/>
      <c r="F86" s="19"/>
      <c r="G86" s="18">
        <v>2.5</v>
      </c>
      <c r="H86" s="19"/>
      <c r="I86" s="18"/>
      <c r="J86" s="18"/>
      <c r="K86" s="20"/>
      <c r="L86" s="14">
        <f t="shared" si="4"/>
        <v>2.5</v>
      </c>
      <c r="M86" s="14">
        <f t="shared" si="5"/>
        <v>2.5</v>
      </c>
      <c r="N86" s="15"/>
      <c r="O86" s="16"/>
      <c r="P86" s="45">
        <v>2.5</v>
      </c>
    </row>
    <row r="87" spans="1:16" ht="12.75">
      <c r="A87" s="10" t="s">
        <v>59</v>
      </c>
      <c r="B87" s="11"/>
      <c r="C87" s="12"/>
      <c r="D87" s="12">
        <v>15.3</v>
      </c>
      <c r="E87" s="12"/>
      <c r="F87" s="12"/>
      <c r="G87" s="11">
        <v>15.15</v>
      </c>
      <c r="H87" s="12"/>
      <c r="I87" s="11"/>
      <c r="J87" s="11"/>
      <c r="K87" s="20"/>
      <c r="L87" s="14">
        <f t="shared" si="4"/>
        <v>30.450000000000003</v>
      </c>
      <c r="M87" s="14">
        <f t="shared" si="5"/>
        <v>30.450000000000003</v>
      </c>
      <c r="N87" s="15">
        <v>30</v>
      </c>
      <c r="O87" s="16">
        <f>M87-N87</f>
        <v>0.45000000000000284</v>
      </c>
      <c r="P87" s="45">
        <v>30.450000000000003</v>
      </c>
    </row>
    <row r="88" spans="1:16" ht="12.75">
      <c r="A88" s="10" t="s">
        <v>87</v>
      </c>
      <c r="B88" s="11"/>
      <c r="C88" s="12">
        <v>9.06</v>
      </c>
      <c r="D88" s="12"/>
      <c r="E88" s="12"/>
      <c r="F88" s="12">
        <v>4.98</v>
      </c>
      <c r="G88" s="11">
        <v>5.26</v>
      </c>
      <c r="H88" s="12">
        <v>4.5</v>
      </c>
      <c r="I88" s="11">
        <v>9.28</v>
      </c>
      <c r="J88" s="11">
        <v>8.22</v>
      </c>
      <c r="K88" s="13"/>
      <c r="L88" s="14">
        <f t="shared" si="4"/>
        <v>41.3</v>
      </c>
      <c r="M88" s="14">
        <f t="shared" si="5"/>
        <v>41.3</v>
      </c>
      <c r="N88" s="15">
        <v>41.3</v>
      </c>
      <c r="O88" s="16">
        <f>M88-N88</f>
        <v>0</v>
      </c>
      <c r="P88" s="45">
        <f>P89+P90</f>
        <v>56.302400000000006</v>
      </c>
    </row>
    <row r="89" spans="1:16" ht="12.75">
      <c r="A89" s="8" t="s">
        <v>60</v>
      </c>
      <c r="B89" s="29"/>
      <c r="C89" s="19"/>
      <c r="D89" s="19"/>
      <c r="E89" s="19"/>
      <c r="F89" s="28">
        <v>4.98</v>
      </c>
      <c r="G89" s="29">
        <v>5.26</v>
      </c>
      <c r="H89" s="28">
        <v>4.5</v>
      </c>
      <c r="I89" s="29"/>
      <c r="J89" s="29">
        <v>8.22</v>
      </c>
      <c r="K89" s="13"/>
      <c r="L89" s="14">
        <f t="shared" si="4"/>
        <v>22.96</v>
      </c>
      <c r="M89" s="14">
        <f t="shared" si="5"/>
        <v>22.96</v>
      </c>
      <c r="N89" s="30"/>
      <c r="O89" s="16"/>
      <c r="P89" s="14">
        <v>31.36</v>
      </c>
    </row>
    <row r="90" spans="1:16" ht="12.75">
      <c r="A90" s="8" t="s">
        <v>86</v>
      </c>
      <c r="B90" s="29"/>
      <c r="C90" s="19">
        <v>9.06</v>
      </c>
      <c r="D90" s="19"/>
      <c r="E90" s="19"/>
      <c r="F90" s="19"/>
      <c r="G90" s="18"/>
      <c r="H90" s="19"/>
      <c r="I90" s="18">
        <v>9.28</v>
      </c>
      <c r="J90" s="18"/>
      <c r="K90" s="20"/>
      <c r="L90" s="14">
        <f t="shared" si="4"/>
        <v>18.34</v>
      </c>
      <c r="M90" s="14">
        <f t="shared" si="5"/>
        <v>18.34</v>
      </c>
      <c r="N90" s="30"/>
      <c r="O90" s="16"/>
      <c r="P90" s="14">
        <f>M90*1.36</f>
        <v>24.942400000000003</v>
      </c>
    </row>
    <row r="91" spans="1:16" ht="12.75">
      <c r="A91" s="10" t="s">
        <v>81</v>
      </c>
      <c r="B91" s="11"/>
      <c r="C91" s="19"/>
      <c r="D91" s="12">
        <v>10.65</v>
      </c>
      <c r="E91" s="19"/>
      <c r="F91" s="19"/>
      <c r="G91" s="11"/>
      <c r="H91" s="12"/>
      <c r="I91" s="11"/>
      <c r="J91" s="11"/>
      <c r="K91" s="13">
        <v>7.35</v>
      </c>
      <c r="L91" s="14">
        <f t="shared" si="4"/>
        <v>18</v>
      </c>
      <c r="M91" s="14">
        <f t="shared" si="5"/>
        <v>18</v>
      </c>
      <c r="N91" s="15">
        <v>18</v>
      </c>
      <c r="O91" s="16">
        <f>M91-N91</f>
        <v>0</v>
      </c>
      <c r="P91" s="45">
        <v>20.3</v>
      </c>
    </row>
    <row r="92" spans="1:16" ht="12.75">
      <c r="A92" s="10" t="s">
        <v>82</v>
      </c>
      <c r="B92" s="11"/>
      <c r="C92" s="19"/>
      <c r="D92" s="12">
        <v>2.6</v>
      </c>
      <c r="E92" s="19"/>
      <c r="F92" s="19"/>
      <c r="G92" s="11">
        <v>2.6</v>
      </c>
      <c r="H92" s="12"/>
      <c r="I92" s="11"/>
      <c r="J92" s="11"/>
      <c r="K92" s="20"/>
      <c r="L92" s="14">
        <f t="shared" si="4"/>
        <v>5.2</v>
      </c>
      <c r="M92" s="14">
        <f t="shared" si="5"/>
        <v>5.2</v>
      </c>
      <c r="N92" s="15">
        <v>5.2</v>
      </c>
      <c r="O92" s="16">
        <f aca="true" t="shared" si="6" ref="O92:O108">M92-N92</f>
        <v>0</v>
      </c>
      <c r="P92" s="45">
        <v>5.3</v>
      </c>
    </row>
    <row r="93" spans="1:16" ht="12.75" hidden="1">
      <c r="A93" s="8" t="s">
        <v>61</v>
      </c>
      <c r="B93" s="18"/>
      <c r="C93" s="19"/>
      <c r="D93" s="19"/>
      <c r="E93" s="19"/>
      <c r="F93" s="19"/>
      <c r="G93" s="18"/>
      <c r="H93" s="19"/>
      <c r="I93" s="18"/>
      <c r="J93" s="18"/>
      <c r="K93" s="20"/>
      <c r="L93" s="14">
        <f t="shared" si="4"/>
        <v>0</v>
      </c>
      <c r="M93" s="14">
        <f t="shared" si="5"/>
        <v>0</v>
      </c>
      <c r="N93" s="15"/>
      <c r="O93" s="16"/>
      <c r="P93" s="14"/>
    </row>
    <row r="94" spans="1:16" ht="12.75">
      <c r="A94" s="8" t="s">
        <v>63</v>
      </c>
      <c r="B94" s="18"/>
      <c r="C94" s="19"/>
      <c r="D94" s="19">
        <v>2.6</v>
      </c>
      <c r="E94" s="19"/>
      <c r="F94" s="19"/>
      <c r="G94" s="18">
        <v>2.6</v>
      </c>
      <c r="H94" s="19"/>
      <c r="I94" s="18"/>
      <c r="J94" s="18"/>
      <c r="K94" s="20"/>
      <c r="L94" s="14">
        <f t="shared" si="4"/>
        <v>5.2</v>
      </c>
      <c r="M94" s="14">
        <f t="shared" si="5"/>
        <v>5.2</v>
      </c>
      <c r="N94" s="15"/>
      <c r="O94" s="16"/>
      <c r="P94" s="14">
        <v>5.3</v>
      </c>
    </row>
    <row r="95" spans="1:16" ht="12.75" hidden="1">
      <c r="A95" s="8" t="s">
        <v>62</v>
      </c>
      <c r="B95" s="18"/>
      <c r="C95" s="19"/>
      <c r="D95" s="19"/>
      <c r="E95" s="19"/>
      <c r="F95" s="19"/>
      <c r="G95" s="18"/>
      <c r="H95" s="19"/>
      <c r="I95" s="18"/>
      <c r="J95" s="18"/>
      <c r="K95" s="20"/>
      <c r="L95" s="14">
        <f t="shared" si="4"/>
        <v>0</v>
      </c>
      <c r="M95" s="14">
        <f t="shared" si="5"/>
        <v>0</v>
      </c>
      <c r="N95" s="15"/>
      <c r="O95" s="16"/>
      <c r="P95" s="14"/>
    </row>
    <row r="96" spans="1:16" ht="12.75">
      <c r="A96" s="10" t="s">
        <v>64</v>
      </c>
      <c r="B96" s="11">
        <v>6.625</v>
      </c>
      <c r="C96" s="12"/>
      <c r="D96" s="12">
        <v>4.51</v>
      </c>
      <c r="E96" s="12">
        <v>10.56</v>
      </c>
      <c r="F96" s="12"/>
      <c r="G96" s="11"/>
      <c r="H96" s="12"/>
      <c r="I96" s="11">
        <v>6.1</v>
      </c>
      <c r="J96" s="11"/>
      <c r="K96" s="20"/>
      <c r="L96" s="14">
        <f t="shared" si="4"/>
        <v>27.795</v>
      </c>
      <c r="M96" s="14">
        <f t="shared" si="5"/>
        <v>27.795</v>
      </c>
      <c r="N96" s="15">
        <v>27.8</v>
      </c>
      <c r="O96" s="16">
        <f t="shared" si="6"/>
        <v>-0.004999999999999005</v>
      </c>
      <c r="P96" s="45">
        <f>P97+P98</f>
        <v>29.295930000000006</v>
      </c>
    </row>
    <row r="97" spans="1:16" ht="12.75">
      <c r="A97" s="8" t="s">
        <v>65</v>
      </c>
      <c r="B97" s="18"/>
      <c r="C97" s="19"/>
      <c r="D97" s="19">
        <v>4.51</v>
      </c>
      <c r="E97" s="19"/>
      <c r="F97" s="28"/>
      <c r="G97" s="29"/>
      <c r="H97" s="28"/>
      <c r="I97" s="29"/>
      <c r="J97" s="29"/>
      <c r="K97" s="13"/>
      <c r="L97" s="14">
        <f t="shared" si="4"/>
        <v>4.51</v>
      </c>
      <c r="M97" s="14">
        <f t="shared" si="5"/>
        <v>4.51</v>
      </c>
      <c r="N97" s="15"/>
      <c r="O97" s="16"/>
      <c r="P97" s="14">
        <f>M97*1.054</f>
        <v>4.75354</v>
      </c>
    </row>
    <row r="98" spans="1:17" ht="12.75">
      <c r="A98" s="8" t="s">
        <v>66</v>
      </c>
      <c r="B98" s="18">
        <v>6.625</v>
      </c>
      <c r="C98" s="19"/>
      <c r="D98" s="19"/>
      <c r="E98" s="19">
        <v>10.56</v>
      </c>
      <c r="F98" s="19"/>
      <c r="G98" s="18"/>
      <c r="H98" s="19"/>
      <c r="I98" s="18">
        <v>6.1</v>
      </c>
      <c r="J98" s="18"/>
      <c r="K98" s="20"/>
      <c r="L98" s="14">
        <f t="shared" si="4"/>
        <v>23.285000000000004</v>
      </c>
      <c r="M98" s="14">
        <f t="shared" si="5"/>
        <v>23.285000000000004</v>
      </c>
      <c r="N98" s="15"/>
      <c r="O98" s="16"/>
      <c r="P98" s="14">
        <f>M98*1.054</f>
        <v>24.542390000000005</v>
      </c>
      <c r="Q98" s="9"/>
    </row>
    <row r="99" spans="1:16" ht="12.75" hidden="1">
      <c r="A99" s="8" t="s">
        <v>73</v>
      </c>
      <c r="B99" s="18">
        <v>0</v>
      </c>
      <c r="C99" s="19">
        <v>0</v>
      </c>
      <c r="D99" s="19">
        <v>0</v>
      </c>
      <c r="E99" s="19">
        <v>0</v>
      </c>
      <c r="F99" s="19">
        <v>0</v>
      </c>
      <c r="G99" s="18"/>
      <c r="H99" s="19">
        <v>0</v>
      </c>
      <c r="I99" s="18">
        <v>0</v>
      </c>
      <c r="J99" s="18">
        <v>0</v>
      </c>
      <c r="K99" s="20">
        <v>0</v>
      </c>
      <c r="L99" s="14">
        <f t="shared" si="4"/>
        <v>0</v>
      </c>
      <c r="M99" s="14">
        <f t="shared" si="5"/>
        <v>0</v>
      </c>
      <c r="N99" s="15"/>
      <c r="O99" s="16"/>
      <c r="P99" s="14"/>
    </row>
    <row r="100" spans="1:16" ht="12.75">
      <c r="A100" s="10" t="s">
        <v>91</v>
      </c>
      <c r="B100" s="11">
        <v>0.95</v>
      </c>
      <c r="C100" s="12">
        <v>1.34</v>
      </c>
      <c r="D100" s="12">
        <v>0.5</v>
      </c>
      <c r="E100" s="12"/>
      <c r="F100" s="12">
        <v>2.25</v>
      </c>
      <c r="G100" s="11"/>
      <c r="H100" s="12">
        <v>0.5</v>
      </c>
      <c r="I100" s="11">
        <v>0</v>
      </c>
      <c r="J100" s="11">
        <v>1.75</v>
      </c>
      <c r="K100" s="20">
        <v>1</v>
      </c>
      <c r="L100" s="14">
        <f t="shared" si="4"/>
        <v>8.29</v>
      </c>
      <c r="M100" s="14">
        <f t="shared" si="5"/>
        <v>8.29</v>
      </c>
      <c r="N100" s="15">
        <v>8.3</v>
      </c>
      <c r="O100" s="16">
        <f t="shared" si="6"/>
        <v>-0.010000000000001563</v>
      </c>
      <c r="P100" s="45">
        <v>8.29</v>
      </c>
    </row>
    <row r="101" spans="1:16" ht="12.75">
      <c r="A101" s="10" t="s">
        <v>94</v>
      </c>
      <c r="B101" s="11">
        <v>1.5</v>
      </c>
      <c r="C101" s="12"/>
      <c r="D101" s="12"/>
      <c r="E101" s="12"/>
      <c r="F101" s="12"/>
      <c r="G101" s="11"/>
      <c r="H101" s="12">
        <v>1.5</v>
      </c>
      <c r="I101" s="11"/>
      <c r="J101" s="11"/>
      <c r="K101" s="13">
        <v>1.5</v>
      </c>
      <c r="L101" s="14">
        <f t="shared" si="4"/>
        <v>4.5</v>
      </c>
      <c r="M101" s="14">
        <f t="shared" si="5"/>
        <v>4.5</v>
      </c>
      <c r="N101" s="15">
        <v>4.5</v>
      </c>
      <c r="O101" s="16">
        <f t="shared" si="6"/>
        <v>0</v>
      </c>
      <c r="P101" s="45">
        <v>4.6</v>
      </c>
    </row>
    <row r="102" spans="1:16" ht="12.75">
      <c r="A102" s="10" t="s">
        <v>95</v>
      </c>
      <c r="B102" s="11"/>
      <c r="C102" s="12">
        <v>0.09</v>
      </c>
      <c r="D102" s="12">
        <v>0.09</v>
      </c>
      <c r="E102" s="12"/>
      <c r="F102" s="12">
        <v>0.09</v>
      </c>
      <c r="G102" s="11"/>
      <c r="H102" s="12">
        <v>0.09</v>
      </c>
      <c r="I102" s="11">
        <v>0.09</v>
      </c>
      <c r="J102" s="11">
        <v>0.09</v>
      </c>
      <c r="K102" s="13">
        <v>0.09</v>
      </c>
      <c r="L102" s="14">
        <f t="shared" si="4"/>
        <v>0.6299999999999999</v>
      </c>
      <c r="M102" s="14">
        <f t="shared" si="5"/>
        <v>0.6299999999999999</v>
      </c>
      <c r="N102" s="15">
        <v>0.5</v>
      </c>
      <c r="O102" s="16">
        <f t="shared" si="6"/>
        <v>0.1299999999999999</v>
      </c>
      <c r="P102" s="45">
        <v>0.6299999999999999</v>
      </c>
    </row>
    <row r="103" spans="1:16" ht="12.75">
      <c r="A103" s="10" t="s">
        <v>88</v>
      </c>
      <c r="B103" s="11">
        <v>0.9</v>
      </c>
      <c r="C103" s="19"/>
      <c r="D103" s="12"/>
      <c r="E103" s="19"/>
      <c r="F103" s="28"/>
      <c r="G103" s="11"/>
      <c r="H103" s="12"/>
      <c r="I103" s="11"/>
      <c r="J103" s="11"/>
      <c r="K103" s="13"/>
      <c r="L103" s="14">
        <f t="shared" si="4"/>
        <v>0.9</v>
      </c>
      <c r="M103" s="14">
        <f t="shared" si="5"/>
        <v>0.9</v>
      </c>
      <c r="N103" s="15">
        <v>0.9</v>
      </c>
      <c r="O103" s="16">
        <f t="shared" si="6"/>
        <v>0</v>
      </c>
      <c r="P103" s="45">
        <v>0.9</v>
      </c>
    </row>
    <row r="104" spans="1:16" ht="12.75">
      <c r="A104" s="10" t="s">
        <v>67</v>
      </c>
      <c r="B104" s="11">
        <v>0.48</v>
      </c>
      <c r="C104" s="12">
        <v>0.57</v>
      </c>
      <c r="D104" s="12">
        <v>0.41000000000000003</v>
      </c>
      <c r="E104" s="12">
        <v>0.45</v>
      </c>
      <c r="F104" s="19">
        <v>0.38</v>
      </c>
      <c r="G104" s="29">
        <v>0.52</v>
      </c>
      <c r="H104" s="19">
        <v>0.38</v>
      </c>
      <c r="I104" s="18">
        <v>0.48000000000000004</v>
      </c>
      <c r="J104" s="11">
        <v>0.45999999999999996</v>
      </c>
      <c r="K104" s="20">
        <v>0.37</v>
      </c>
      <c r="L104" s="14">
        <f t="shared" si="4"/>
        <v>4.5</v>
      </c>
      <c r="M104" s="14">
        <f t="shared" si="5"/>
        <v>4.5</v>
      </c>
      <c r="N104" s="15">
        <v>4.5</v>
      </c>
      <c r="O104" s="16">
        <f t="shared" si="6"/>
        <v>0</v>
      </c>
      <c r="P104" s="45">
        <v>4.5</v>
      </c>
    </row>
    <row r="105" spans="1:16" ht="12.75" hidden="1">
      <c r="A105" s="10" t="s">
        <v>68</v>
      </c>
      <c r="B105" s="11"/>
      <c r="C105" s="31"/>
      <c r="D105" s="31"/>
      <c r="E105" s="31"/>
      <c r="F105" s="12"/>
      <c r="G105" s="11"/>
      <c r="H105" s="12"/>
      <c r="I105" s="11"/>
      <c r="J105" s="11"/>
      <c r="K105" s="20"/>
      <c r="L105" s="14">
        <f t="shared" si="4"/>
        <v>0</v>
      </c>
      <c r="M105" s="14">
        <f t="shared" si="5"/>
        <v>0</v>
      </c>
      <c r="N105" s="15"/>
      <c r="O105" s="16"/>
      <c r="P105" s="45">
        <v>0</v>
      </c>
    </row>
    <row r="106" spans="1:16" ht="12.75">
      <c r="A106" s="10" t="s">
        <v>69</v>
      </c>
      <c r="B106" s="11">
        <v>0.07</v>
      </c>
      <c r="C106" s="31">
        <v>0.04</v>
      </c>
      <c r="D106" s="12">
        <v>0.017</v>
      </c>
      <c r="E106" s="12">
        <v>0.01</v>
      </c>
      <c r="F106" s="12">
        <v>0.02</v>
      </c>
      <c r="G106" s="11">
        <v>0.015</v>
      </c>
      <c r="H106" s="12">
        <v>0.066</v>
      </c>
      <c r="I106" s="11"/>
      <c r="J106" s="11"/>
      <c r="K106" s="13">
        <v>0.018</v>
      </c>
      <c r="L106" s="14">
        <f t="shared" si="4"/>
        <v>0.256</v>
      </c>
      <c r="M106" s="14">
        <f t="shared" si="5"/>
        <v>0.256</v>
      </c>
      <c r="N106" s="15"/>
      <c r="O106" s="16"/>
      <c r="P106" s="45">
        <v>0.256</v>
      </c>
    </row>
    <row r="107" spans="1:16" ht="12.75">
      <c r="A107" s="10" t="s">
        <v>108</v>
      </c>
      <c r="B107" s="35">
        <v>0.001</v>
      </c>
      <c r="C107" s="35"/>
      <c r="D107" s="35">
        <v>0.001</v>
      </c>
      <c r="E107" s="35"/>
      <c r="F107" s="35">
        <v>0.001</v>
      </c>
      <c r="G107" s="35">
        <v>0.001</v>
      </c>
      <c r="H107" s="35">
        <v>0.001</v>
      </c>
      <c r="I107" s="35"/>
      <c r="J107" s="35"/>
      <c r="K107" s="36">
        <v>0.001</v>
      </c>
      <c r="L107" s="37">
        <f t="shared" si="4"/>
        <v>0.006</v>
      </c>
      <c r="M107" s="37">
        <v>0.001</v>
      </c>
      <c r="N107" s="15"/>
      <c r="O107" s="16"/>
      <c r="P107" s="47">
        <v>0.006</v>
      </c>
    </row>
    <row r="108" spans="1:16" ht="12.75">
      <c r="A108" s="10" t="s">
        <v>83</v>
      </c>
      <c r="B108" s="11"/>
      <c r="C108" s="12"/>
      <c r="D108" s="12"/>
      <c r="E108" s="12">
        <v>0.144</v>
      </c>
      <c r="F108" s="12"/>
      <c r="G108" s="11"/>
      <c r="H108" s="12"/>
      <c r="I108" s="11">
        <v>0.128</v>
      </c>
      <c r="J108" s="11"/>
      <c r="K108" s="13">
        <v>0.12</v>
      </c>
      <c r="L108" s="14">
        <f t="shared" si="4"/>
        <v>0.392</v>
      </c>
      <c r="M108" s="14">
        <f t="shared" si="5"/>
        <v>0.392</v>
      </c>
      <c r="N108" s="15">
        <v>0.4</v>
      </c>
      <c r="O108" s="16">
        <f t="shared" si="6"/>
        <v>-0.008000000000000007</v>
      </c>
      <c r="P108" s="45">
        <v>0.392</v>
      </c>
    </row>
    <row r="109" spans="1:16" ht="12.75">
      <c r="A109" s="10" t="s">
        <v>70</v>
      </c>
      <c r="B109" s="11"/>
      <c r="C109" s="12"/>
      <c r="D109" s="12"/>
      <c r="E109" s="12"/>
      <c r="F109" s="12">
        <v>0.72</v>
      </c>
      <c r="G109" s="11">
        <v>2.16</v>
      </c>
      <c r="H109" s="12"/>
      <c r="I109" s="11"/>
      <c r="J109" s="11"/>
      <c r="K109" s="13"/>
      <c r="L109" s="14">
        <f t="shared" si="4"/>
        <v>2.88</v>
      </c>
      <c r="M109" s="14">
        <f t="shared" si="5"/>
        <v>2.88</v>
      </c>
      <c r="N109" s="15">
        <v>2.3</v>
      </c>
      <c r="O109" s="16">
        <f>M109-N109</f>
        <v>0.5800000000000001</v>
      </c>
      <c r="P109" s="45">
        <v>2.88</v>
      </c>
    </row>
    <row r="110" spans="1:16" ht="12.75">
      <c r="A110" s="8" t="s">
        <v>71</v>
      </c>
      <c r="B110" s="18"/>
      <c r="C110" s="19"/>
      <c r="D110" s="19"/>
      <c r="E110" s="19"/>
      <c r="F110" s="12">
        <v>0.72</v>
      </c>
      <c r="G110" s="11"/>
      <c r="H110" s="12"/>
      <c r="I110" s="11"/>
      <c r="J110" s="11"/>
      <c r="K110" s="13"/>
      <c r="L110" s="14">
        <f t="shared" si="4"/>
        <v>0.72</v>
      </c>
      <c r="M110" s="14">
        <f t="shared" si="5"/>
        <v>0.72</v>
      </c>
      <c r="N110" s="15"/>
      <c r="O110" s="16"/>
      <c r="P110" s="14">
        <v>0.72</v>
      </c>
    </row>
    <row r="111" spans="1:16" ht="12.75">
      <c r="A111" s="8" t="s">
        <v>72</v>
      </c>
      <c r="B111" s="18"/>
      <c r="C111" s="19"/>
      <c r="D111" s="19"/>
      <c r="E111" s="19"/>
      <c r="F111" s="12"/>
      <c r="G111" s="11">
        <v>2.16</v>
      </c>
      <c r="H111" s="12"/>
      <c r="I111" s="11"/>
      <c r="J111" s="11"/>
      <c r="K111" s="13"/>
      <c r="L111" s="14">
        <f t="shared" si="4"/>
        <v>2.16</v>
      </c>
      <c r="M111" s="14">
        <f t="shared" si="5"/>
        <v>2.16</v>
      </c>
      <c r="N111" s="15"/>
      <c r="O111" s="16"/>
      <c r="P111" s="14">
        <v>2.16</v>
      </c>
    </row>
    <row r="112" spans="1:16" ht="12.75">
      <c r="A112" s="10" t="s">
        <v>76</v>
      </c>
      <c r="B112" s="11"/>
      <c r="C112" s="12"/>
      <c r="D112" s="12"/>
      <c r="E112" s="12">
        <v>0.4</v>
      </c>
      <c r="F112" s="12"/>
      <c r="G112" s="11"/>
      <c r="H112" s="12"/>
      <c r="I112" s="11"/>
      <c r="J112" s="11"/>
      <c r="K112" s="19"/>
      <c r="L112" s="14">
        <f>SUM(B112:K112)</f>
        <v>0.4</v>
      </c>
      <c r="M112" s="14">
        <f t="shared" si="5"/>
        <v>0.4</v>
      </c>
      <c r="N112" s="15">
        <v>0.5</v>
      </c>
      <c r="O112" s="16">
        <f>M112-N112</f>
        <v>-0.09999999999999998</v>
      </c>
      <c r="P112" s="45">
        <v>0.4</v>
      </c>
    </row>
    <row r="113" spans="1:16" ht="12.75">
      <c r="A113" s="10" t="s">
        <v>84</v>
      </c>
      <c r="B113" s="11"/>
      <c r="C113" s="14">
        <v>18</v>
      </c>
      <c r="D113" s="12"/>
      <c r="E113" s="14">
        <v>19</v>
      </c>
      <c r="F113" s="14"/>
      <c r="G113" s="11">
        <v>18</v>
      </c>
      <c r="H113" s="12"/>
      <c r="I113" s="11">
        <v>20</v>
      </c>
      <c r="J113" s="11"/>
      <c r="K113" s="14"/>
      <c r="L113" s="14">
        <f t="shared" si="4"/>
        <v>75</v>
      </c>
      <c r="M113" s="14">
        <f t="shared" si="5"/>
        <v>75</v>
      </c>
      <c r="N113" s="15">
        <v>75</v>
      </c>
      <c r="O113" s="16">
        <f>M113-N113</f>
        <v>0</v>
      </c>
      <c r="P113" s="45">
        <v>75</v>
      </c>
    </row>
    <row r="114" spans="1:16" ht="25.5">
      <c r="A114" s="26" t="s">
        <v>85</v>
      </c>
      <c r="B114" s="32"/>
      <c r="C114" s="33"/>
      <c r="D114" s="33"/>
      <c r="E114" s="33"/>
      <c r="F114" s="33"/>
      <c r="G114" s="32">
        <v>20</v>
      </c>
      <c r="H114" s="33"/>
      <c r="I114" s="32"/>
      <c r="J114" s="32">
        <v>17.5</v>
      </c>
      <c r="K114" s="33"/>
      <c r="L114" s="33">
        <f t="shared" si="4"/>
        <v>37.5</v>
      </c>
      <c r="M114" s="33">
        <f t="shared" si="5"/>
        <v>37.5</v>
      </c>
      <c r="N114" s="32">
        <v>37.5</v>
      </c>
      <c r="O114" s="34">
        <f>M114-N114</f>
        <v>0</v>
      </c>
      <c r="P114" s="48">
        <v>37.5</v>
      </c>
    </row>
    <row r="115" spans="14:15" ht="12.75">
      <c r="N115" s="7"/>
      <c r="O115" s="7"/>
    </row>
  </sheetData>
  <sheetProtection/>
  <mergeCells count="1">
    <mergeCell ref="A5:P6"/>
  </mergeCells>
  <printOptions/>
  <pageMargins left="0" right="0" top="0" bottom="0" header="0.31496062992125984" footer="0.3149606299212598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MAXCDCLUB</dc:creator>
  <cp:keywords/>
  <dc:description/>
  <cp:lastModifiedBy>Dmitrieva</cp:lastModifiedBy>
  <cp:lastPrinted>2010-11-07T17:52:16Z</cp:lastPrinted>
  <dcterms:created xsi:type="dcterms:W3CDTF">2006-01-09T19:19:40Z</dcterms:created>
  <dcterms:modified xsi:type="dcterms:W3CDTF">2010-11-15T08:03:39Z</dcterms:modified>
  <cp:category/>
  <cp:version/>
  <cp:contentType/>
  <cp:contentStatus/>
</cp:coreProperties>
</file>