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нструкция" sheetId="1" r:id="rId1"/>
    <sheet name="тест" sheetId="2" r:id="rId2"/>
    <sheet name="результат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<sst xmlns="http://schemas.openxmlformats.org/spreadsheetml/2006/main" count="44" uniqueCount="44">
  <si>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ЗАДАНИЯ</t>
  </si>
  <si>
    <t>ВАРИАНТЫ ОТВЕТОВ</t>
  </si>
  <si>
    <t>ПРОВЕРКА</t>
  </si>
  <si>
    <t>А1</t>
  </si>
  <si>
    <t>Чем живое отличается от неживых тел?</t>
  </si>
  <si>
    <t>А2</t>
  </si>
  <si>
    <t>А 3</t>
  </si>
  <si>
    <t>Что представляет собой побег?</t>
  </si>
  <si>
    <t>А4</t>
  </si>
  <si>
    <t>Значение деления клеток состоит в</t>
  </si>
  <si>
    <t>А5</t>
  </si>
  <si>
    <t>А6</t>
  </si>
  <si>
    <t xml:space="preserve">С помощью стебля осуществляется связь между </t>
  </si>
  <si>
    <t>А7</t>
  </si>
  <si>
    <t>А8</t>
  </si>
  <si>
    <t xml:space="preserve">Для оплодотворения папоротников небходимо наличие </t>
  </si>
  <si>
    <t xml:space="preserve">Процесс образования органических веществ из неорганических с использованием энергии Солнца - признак живого присущий </t>
  </si>
  <si>
    <t xml:space="preserve">А9 </t>
  </si>
  <si>
    <t>В чем сходство грибов и  растений ?</t>
  </si>
  <si>
    <t>А10</t>
  </si>
  <si>
    <t xml:space="preserve">Сходство заростка папоротника с многоклеточной водорослью свидетельствует об их </t>
  </si>
  <si>
    <t>А11</t>
  </si>
  <si>
    <t>Из чего состоит плодовое тело шляпочного гриба?</t>
  </si>
  <si>
    <t>А12</t>
  </si>
  <si>
    <t xml:space="preserve">Хлоропласты содержатся в клетках </t>
  </si>
  <si>
    <t>В1</t>
  </si>
  <si>
    <t>В2</t>
  </si>
  <si>
    <t>тест!A1</t>
  </si>
  <si>
    <t>твои знатия и умения</t>
  </si>
  <si>
    <t xml:space="preserve">1. строение и жизнедеятельность бактерий </t>
  </si>
  <si>
    <t>4. общие признаки живого</t>
  </si>
  <si>
    <t xml:space="preserve">5. умение сравнивать </t>
  </si>
  <si>
    <t>уровень знаний</t>
  </si>
  <si>
    <t xml:space="preserve">1. базовый </t>
  </si>
  <si>
    <t xml:space="preserve">2. повышенный </t>
  </si>
  <si>
    <t>%</t>
  </si>
  <si>
    <t>3. знания общих признаков и особенности растений разл. групп</t>
  </si>
  <si>
    <t>2. строение и жизнедеятельность грибов</t>
  </si>
  <si>
    <t xml:space="preserve">Не имеют клеточного строения, активны только в клетках других организмов </t>
  </si>
  <si>
    <t>6. умение устанавливать причинно следств. связи</t>
  </si>
  <si>
    <t>Чем грибы отличаются от растений?                   А) растут в течении всей жизни;                              Б) питаются готовыми органическими веществами;                                                                           В) в клетках содержат ядро;                                           Г) не способны к фотосинтезу;                                        Д) образуют в клетках хитин.</t>
  </si>
  <si>
    <r>
      <t xml:space="preserve">         </t>
    </r>
    <r>
      <rPr>
        <b/>
        <i/>
        <sz val="18"/>
        <color indexed="57"/>
        <rFont val="Arial Black"/>
        <family val="2"/>
      </rPr>
      <t xml:space="preserve">ДОРОГОЙ ДРУГ!   </t>
    </r>
    <r>
      <rPr>
        <i/>
        <sz val="18"/>
        <color indexed="57"/>
        <rFont val="Arial Black"/>
        <family val="2"/>
      </rPr>
      <t xml:space="preserve"> </t>
    </r>
    <r>
      <rPr>
        <i/>
        <sz val="18"/>
        <color indexed="57"/>
        <rFont val="Comic Sans MS"/>
        <family val="4"/>
      </rPr>
      <t xml:space="preserve"> </t>
    </r>
    <r>
      <rPr>
        <i/>
        <sz val="18"/>
        <color indexed="48"/>
        <rFont val="Comic Sans MS"/>
        <family val="4"/>
      </rPr>
      <t xml:space="preserve">                                                                                                                                                                           </t>
    </r>
    <r>
      <rPr>
        <i/>
        <sz val="14"/>
        <color indexed="12"/>
        <rFont val="Comic Sans MS"/>
        <family val="4"/>
      </rPr>
      <t>Твоему вниманию предлагается обобщающий тест  по теме "БАКТЕРИИ, ГРИБЫ, ОТДЕЛЫ РАСТЕНИЙ".  Время выполнения работы 45 минут.  Тест состоит из 15 тестовых заданий разных уровней. Часть А представлена 12 вопросами  с выбором одного правильного ответа. Часть В включает 2 задания, где предусмотрено несколько правильных ответов (тебе необходимо указать все!) Задание части С предусматривает ответ в свободной форме (данное задание выполняется на отдельном бланке, т.к. оно не может быть проверено компьютером).</t>
    </r>
  </si>
  <si>
    <t>К какому царству принадлежат организмы, клетки которых содержат хлоропласты?</t>
  </si>
  <si>
    <t xml:space="preserve">Почему бактерии относят к простоорганизованным организмам?  А)включает только одноклеточные формы;    Б)не содержит  в цитоплазме многих органоидов; В)выполняет роль разрушителей органических веществ;                                                                  Г)не имеет ядерной оболочки;                              Д)способны создавать органические вещества из неорганических.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</si>
</sst>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b/>
      <i/>
      <sz val="14"/>
      <name val="Arial"/>
      <family val="2"/>
    </font>
    <font>
      <sz val="16"/>
      <name val="Arial"/>
      <family val="0"/>
    </font>
    <font>
      <sz val="14"/>
      <name val="Arial"/>
      <family val="0"/>
    </font>
    <font>
      <i/>
      <sz val="14"/>
      <name val="Arial"/>
      <family val="2"/>
    </font>
    <font>
      <sz val="8"/>
      <name val="Tahoma"/>
      <family val="2"/>
    </font>
    <font>
      <b/>
      <sz val="12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2"/>
      <color indexed="60"/>
      <name val="Arial"/>
      <family val="0"/>
    </font>
    <font>
      <b/>
      <sz val="18"/>
      <name val="Arial"/>
      <family val="2"/>
    </font>
    <font>
      <sz val="22"/>
      <color indexed="60"/>
      <name val="Arial"/>
      <family val="2"/>
    </font>
    <font>
      <b/>
      <sz val="22"/>
      <color indexed="60"/>
      <name val="Comic Sans MS"/>
      <family val="4"/>
    </font>
    <font>
      <sz val="22"/>
      <color indexed="60"/>
      <name val="Comic Sans MS"/>
      <family val="4"/>
    </font>
    <font>
      <b/>
      <sz val="14"/>
      <name val="Arial"/>
      <family val="2"/>
    </font>
    <font>
      <i/>
      <sz val="18"/>
      <color indexed="60"/>
      <name val="Comic Sans MS"/>
      <family val="4"/>
    </font>
    <font>
      <i/>
      <sz val="18"/>
      <color indexed="48"/>
      <name val="Comic Sans MS"/>
      <family val="4"/>
    </font>
    <font>
      <i/>
      <sz val="14"/>
      <color indexed="12"/>
      <name val="Comic Sans MS"/>
      <family val="4"/>
    </font>
    <font>
      <b/>
      <i/>
      <sz val="18"/>
      <color indexed="57"/>
      <name val="Arial Black"/>
      <family val="2"/>
    </font>
    <font>
      <i/>
      <sz val="18"/>
      <color indexed="57"/>
      <name val="Arial Black"/>
      <family val="2"/>
    </font>
    <font>
      <i/>
      <sz val="18"/>
      <color indexed="57"/>
      <name val="Comic Sans MS"/>
      <family val="4"/>
    </font>
    <font>
      <b/>
      <i/>
      <sz val="11"/>
      <name val="Arial"/>
      <family val="2"/>
    </font>
    <font>
      <sz val="10"/>
      <color indexed="47"/>
      <name val="Arial"/>
      <family val="0"/>
    </font>
    <font>
      <b/>
      <sz val="12"/>
      <color indexed="5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mediumGray">
        <bgColor indexed="21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gray125">
        <bgColor indexed="47"/>
      </patternFill>
    </fill>
    <fill>
      <patternFill patternType="gray125"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/>
    </xf>
    <xf numFmtId="0" fontId="0" fillId="4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4" fillId="8" borderId="1" xfId="0" applyFont="1" applyFill="1" applyBorder="1" applyAlignment="1">
      <alignment/>
    </xf>
    <xf numFmtId="0" fontId="4" fillId="9" borderId="1" xfId="0" applyFont="1" applyFill="1" applyBorder="1" applyAlignment="1">
      <alignment/>
    </xf>
    <xf numFmtId="0" fontId="3" fillId="9" borderId="1" xfId="0" applyFont="1" applyFill="1" applyBorder="1" applyAlignment="1">
      <alignment/>
    </xf>
    <xf numFmtId="0" fontId="0" fillId="8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6" borderId="1" xfId="0" applyFill="1" applyBorder="1" applyAlignment="1">
      <alignment horizontal="center" vertical="center"/>
    </xf>
    <xf numFmtId="0" fontId="0" fillId="0" borderId="0" xfId="0" applyAlignment="1">
      <alignment/>
    </xf>
    <xf numFmtId="0" fontId="2" fillId="2" borderId="0" xfId="0" applyFont="1" applyFill="1" applyAlignment="1">
      <alignment horizontal="center" vertical="center"/>
    </xf>
    <xf numFmtId="0" fontId="3" fillId="7" borderId="1" xfId="0" applyFont="1" applyFill="1" applyBorder="1" applyAlignment="1">
      <alignment horizontal="left" wrapText="1"/>
    </xf>
    <xf numFmtId="9" fontId="0" fillId="0" borderId="0" xfId="19" applyAlignment="1">
      <alignment/>
    </xf>
    <xf numFmtId="0" fontId="2" fillId="7" borderId="0" xfId="0" applyFont="1" applyFill="1" applyAlignment="1">
      <alignment horizontal="center"/>
    </xf>
    <xf numFmtId="0" fontId="0" fillId="7" borderId="0" xfId="0" applyFill="1" applyAlignment="1">
      <alignment/>
    </xf>
    <xf numFmtId="0" fontId="0" fillId="7" borderId="0" xfId="0" applyFill="1" applyAlignment="1">
      <alignment wrapText="1"/>
    </xf>
    <xf numFmtId="0" fontId="0" fillId="7" borderId="0" xfId="0" applyFill="1" applyAlignment="1">
      <alignment horizontal="center" wrapText="1"/>
    </xf>
    <xf numFmtId="0" fontId="21" fillId="0" borderId="0" xfId="0" applyFont="1" applyAlignment="1">
      <alignment horizontal="center"/>
    </xf>
    <xf numFmtId="9" fontId="0" fillId="10" borderId="0" xfId="19" applyFill="1" applyAlignment="1">
      <alignment/>
    </xf>
    <xf numFmtId="9" fontId="0" fillId="7" borderId="0" xfId="19" applyFill="1" applyAlignment="1">
      <alignment/>
    </xf>
    <xf numFmtId="0" fontId="22" fillId="0" borderId="0" xfId="0" applyFont="1" applyAlignment="1">
      <alignment/>
    </xf>
    <xf numFmtId="9" fontId="0" fillId="11" borderId="0" xfId="19" applyFill="1" applyAlignment="1">
      <alignment/>
    </xf>
    <xf numFmtId="0" fontId="0" fillId="0" borderId="0" xfId="0" applyFont="1" applyAlignment="1">
      <alignment/>
    </xf>
    <xf numFmtId="0" fontId="2" fillId="7" borderId="0" xfId="0" applyFont="1" applyFill="1" applyAlignment="1">
      <alignment horizontal="center"/>
    </xf>
    <xf numFmtId="0" fontId="15" fillId="7" borderId="0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10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3" fillId="7" borderId="0" xfId="0" applyFont="1" applyFill="1" applyAlignment="1">
      <alignment horizontal="left" wrapText="1"/>
    </xf>
    <xf numFmtId="0" fontId="3" fillId="10" borderId="0" xfId="0" applyFont="1" applyFill="1" applyAlignment="1">
      <alignment horizontal="left" wrapText="1"/>
    </xf>
    <xf numFmtId="0" fontId="3" fillId="7" borderId="0" xfId="0" applyFont="1" applyFill="1" applyAlignment="1">
      <alignment horizontal="left"/>
    </xf>
    <xf numFmtId="0" fontId="3" fillId="10" borderId="0" xfId="0" applyFont="1" applyFill="1" applyAlignment="1">
      <alignment horizontal="left"/>
    </xf>
    <xf numFmtId="0" fontId="0" fillId="10" borderId="0" xfId="0" applyFill="1" applyAlignment="1">
      <alignment horizontal="left"/>
    </xf>
    <xf numFmtId="0" fontId="3" fillId="7" borderId="0" xfId="0" applyFont="1" applyFill="1" applyAlignment="1">
      <alignment horizontal="left"/>
    </xf>
    <xf numFmtId="0" fontId="0" fillId="7" borderId="0" xfId="0" applyFill="1" applyAlignment="1">
      <alignment horizontal="left"/>
    </xf>
    <xf numFmtId="0" fontId="3" fillId="2" borderId="0" xfId="0" applyFont="1" applyFill="1" applyAlignment="1">
      <alignment horizontal="center"/>
    </xf>
    <xf numFmtId="0" fontId="14" fillId="7" borderId="0" xfId="0" applyFont="1" applyFill="1" applyAlignment="1">
      <alignment horizontal="left"/>
    </xf>
    <xf numFmtId="0" fontId="14" fillId="11" borderId="0" xfId="0" applyFont="1" applyFill="1" applyAlignment="1">
      <alignment horizontal="left"/>
    </xf>
    <xf numFmtId="0" fontId="0" fillId="11" borderId="0" xfId="0" applyFill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hyperlink" Target="#&#1090;&#1077;&#1089;&#1090;!A1" /><Relationship Id="rId4" Type="http://schemas.openxmlformats.org/officeDocument/2006/relationships/hyperlink" Target="#&#1090;&#1077;&#1089;&#1090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88;&#1077;&#1079;&#1091;&#1083;&#1100;&#1090;&#1072;&#1090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090;&#1077;&#1089;&#1090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3</xdr:row>
      <xdr:rowOff>57150</xdr:rowOff>
    </xdr:from>
    <xdr:to>
      <xdr:col>13</xdr:col>
      <xdr:colOff>476250</xdr:colOff>
      <xdr:row>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571750" y="828675"/>
          <a:ext cx="5829300" cy="495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2700" cmpd="sng">
                <a:solidFill>
                  <a:srgbClr val="000080"/>
                </a:solidFill>
                <a:headEnd type="none"/>
                <a:tailEnd type="none"/>
              </a:ln>
              <a:solidFill>
                <a:srgbClr val="99CCFF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Comic Sans MS"/>
              <a:cs typeface="Comic Sans MS"/>
            </a:rPr>
            <a:t>инструкция по выполнению теста</a:t>
          </a:r>
        </a:p>
      </xdr:txBody>
    </xdr:sp>
    <xdr:clientData/>
  </xdr:twoCellAnchor>
  <xdr:twoCellAnchor editAs="oneCell">
    <xdr:from>
      <xdr:col>0</xdr:col>
      <xdr:colOff>457200</xdr:colOff>
      <xdr:row>0</xdr:row>
      <xdr:rowOff>85725</xdr:rowOff>
    </xdr:from>
    <xdr:to>
      <xdr:col>3</xdr:col>
      <xdr:colOff>495300</xdr:colOff>
      <xdr:row>12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85725"/>
          <a:ext cx="186690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</xdr:colOff>
      <xdr:row>23</xdr:row>
      <xdr:rowOff>9525</xdr:rowOff>
    </xdr:from>
    <xdr:to>
      <xdr:col>14</xdr:col>
      <xdr:colOff>133350</xdr:colOff>
      <xdr:row>25</xdr:row>
      <xdr:rowOff>47625</xdr:rowOff>
    </xdr:to>
    <xdr:sp>
      <xdr:nvSpPr>
        <xdr:cNvPr id="3" name="AutoShape 10"/>
        <xdr:cNvSpPr>
          <a:spLocks/>
        </xdr:cNvSpPr>
      </xdr:nvSpPr>
      <xdr:spPr>
        <a:xfrm>
          <a:off x="6734175" y="4248150"/>
          <a:ext cx="19335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желаем успеха!</a:t>
          </a:r>
        </a:p>
      </xdr:txBody>
    </xdr:sp>
    <xdr:clientData/>
  </xdr:twoCellAnchor>
  <xdr:twoCellAnchor editAs="oneCell">
    <xdr:from>
      <xdr:col>0</xdr:col>
      <xdr:colOff>485775</xdr:colOff>
      <xdr:row>19</xdr:row>
      <xdr:rowOff>95250</xdr:rowOff>
    </xdr:from>
    <xdr:to>
      <xdr:col>1</xdr:col>
      <xdr:colOff>571500</xdr:colOff>
      <xdr:row>24</xdr:row>
      <xdr:rowOff>76200</xdr:rowOff>
    </xdr:to>
    <xdr:pic>
      <xdr:nvPicPr>
        <xdr:cNvPr id="4" name="Picture 1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3686175"/>
          <a:ext cx="695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3219450</xdr:colOff>
      <xdr:row>21</xdr:row>
      <xdr:rowOff>9525</xdr:rowOff>
    </xdr:from>
    <xdr:to>
      <xdr:col>2</xdr:col>
      <xdr:colOff>1209675</xdr:colOff>
      <xdr:row>28</xdr:row>
      <xdr:rowOff>123825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>
          <a:off x="3829050" y="9782175"/>
          <a:ext cx="2162175" cy="1247775"/>
        </a:xfrm>
        <a:prstGeom prst="cloudCallou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УЗНАЙ СВОЙ РЕЗУЛЬТАТ!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19050</xdr:rowOff>
    </xdr:from>
    <xdr:to>
      <xdr:col>4</xdr:col>
      <xdr:colOff>571500</xdr:colOff>
      <xdr:row>6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781050" y="342900"/>
          <a:ext cx="2228850" cy="63817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Comic Sans MS"/>
              <a:cs typeface="Comic Sans MS"/>
            </a:rPr>
            <a:t>ты набрал</a:t>
          </a:r>
        </a:p>
      </xdr:txBody>
    </xdr:sp>
    <xdr:clientData/>
  </xdr:twoCellAnchor>
  <xdr:twoCellAnchor>
    <xdr:from>
      <xdr:col>8</xdr:col>
      <xdr:colOff>180975</xdr:colOff>
      <xdr:row>2</xdr:row>
      <xdr:rowOff>95250</xdr:rowOff>
    </xdr:from>
    <xdr:to>
      <xdr:col>12</xdr:col>
      <xdr:colOff>323850</xdr:colOff>
      <xdr:row>5</xdr:row>
      <xdr:rowOff>133350</xdr:rowOff>
    </xdr:to>
    <xdr:sp>
      <xdr:nvSpPr>
        <xdr:cNvPr id="2" name="AutoShape 3"/>
        <xdr:cNvSpPr>
          <a:spLocks/>
        </xdr:cNvSpPr>
      </xdr:nvSpPr>
      <xdr:spPr>
        <a:xfrm>
          <a:off x="6419850" y="419100"/>
          <a:ext cx="2581275" cy="52387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latin typeface="Comic Sans MS"/>
              <a:cs typeface="Comic Sans MS"/>
            </a:rPr>
            <a:t>твоя оценка</a:t>
          </a:r>
        </a:p>
      </xdr:txBody>
    </xdr:sp>
    <xdr:clientData/>
  </xdr:twoCellAnchor>
  <xdr:twoCellAnchor>
    <xdr:from>
      <xdr:col>4</xdr:col>
      <xdr:colOff>590550</xdr:colOff>
      <xdr:row>15</xdr:row>
      <xdr:rowOff>38100</xdr:rowOff>
    </xdr:from>
    <xdr:to>
      <xdr:col>8</xdr:col>
      <xdr:colOff>76200</xdr:colOff>
      <xdr:row>23</xdr:row>
      <xdr:rowOff>114300</xdr:rowOff>
    </xdr:to>
    <xdr:sp>
      <xdr:nvSpPr>
        <xdr:cNvPr id="3" name="AutoShape 7">
          <a:hlinkClick r:id="rId1"/>
        </xdr:cNvPr>
        <xdr:cNvSpPr>
          <a:spLocks/>
        </xdr:cNvSpPr>
      </xdr:nvSpPr>
      <xdr:spPr>
        <a:xfrm>
          <a:off x="3028950" y="2466975"/>
          <a:ext cx="3286125" cy="1371600"/>
        </a:xfrm>
        <a:prstGeom prst="cloudCallout">
          <a:avLst>
            <a:gd name="adj1" fmla="val 10398"/>
            <a:gd name="adj2" fmla="val 106944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вернись к тесту</a:t>
          </a:r>
        </a:p>
      </xdr:txBody>
    </xdr:sp>
    <xdr:clientData/>
  </xdr:twoCellAnchor>
  <xdr:twoCellAnchor>
    <xdr:from>
      <xdr:col>1</xdr:col>
      <xdr:colOff>76200</xdr:colOff>
      <xdr:row>12</xdr:row>
      <xdr:rowOff>152400</xdr:rowOff>
    </xdr:from>
    <xdr:to>
      <xdr:col>3</xdr:col>
      <xdr:colOff>409575</xdr:colOff>
      <xdr:row>29</xdr:row>
      <xdr:rowOff>19050</xdr:rowOff>
    </xdr:to>
    <xdr:sp>
      <xdr:nvSpPr>
        <xdr:cNvPr id="4" name="AutoShape 12"/>
        <xdr:cNvSpPr>
          <a:spLocks/>
        </xdr:cNvSpPr>
      </xdr:nvSpPr>
      <xdr:spPr>
        <a:xfrm>
          <a:off x="685800" y="2095500"/>
          <a:ext cx="1552575" cy="2619375"/>
        </a:xfrm>
        <a:prstGeom prst="downArrow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1" i="0" u="none" baseline="0">
              <a:solidFill>
                <a:srgbClr val="333300"/>
              </a:solidFill>
              <a:latin typeface="Arial"/>
              <a:ea typeface="Arial"/>
              <a:cs typeface="Arial"/>
            </a:rPr>
            <a:t>АНАЛИЗ РЕЗУЛЬТАТОВ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6">
      <selection activeCell="C11" sqref="C11:O23"/>
    </sheetView>
  </sheetViews>
  <sheetFormatPr defaultColWidth="9.140625" defaultRowHeight="12.75"/>
  <cols>
    <col min="1" max="16384" width="9.140625" style="26" customWidth="1"/>
  </cols>
  <sheetData>
    <row r="1" spans="1:5" ht="20.25">
      <c r="A1" s="25"/>
      <c r="B1" s="25"/>
      <c r="C1" s="25"/>
      <c r="D1" s="25"/>
      <c r="E1" s="25"/>
    </row>
    <row r="2" spans="1:5" ht="20.25">
      <c r="A2" s="25"/>
      <c r="B2" s="25"/>
      <c r="C2" s="25"/>
      <c r="D2" s="25"/>
      <c r="E2" s="25"/>
    </row>
    <row r="3" spans="1:15" ht="20.25">
      <c r="A3" s="25"/>
      <c r="B3" s="2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20.25">
      <c r="A4" s="25"/>
      <c r="B4" s="2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3:15" ht="12.75"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3:15" ht="12.75"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3:15" ht="12.75"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3:15" ht="12.75"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11" spans="3:15" ht="23.25" customHeight="1">
      <c r="C11" s="36" t="s">
        <v>41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3:15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3:15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3:15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3:15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3:15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3:15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3:15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3:15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3:15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3:15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3:15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3:15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3:15" ht="12.75"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3:15" ht="12.75"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3:15" ht="12.75">
      <c r="C26" s="27"/>
      <c r="D26" s="27"/>
      <c r="E26" s="27"/>
      <c r="F26" s="27"/>
      <c r="G26" s="27"/>
      <c r="H26" s="27"/>
      <c r="I26" s="28"/>
      <c r="J26" s="27"/>
      <c r="K26" s="27"/>
      <c r="L26" s="27"/>
      <c r="M26" s="27"/>
      <c r="N26" s="27"/>
      <c r="O26" s="27"/>
    </row>
    <row r="27" spans="3:15" ht="12.75"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3:15" ht="12.75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</sheetData>
  <mergeCells count="2">
    <mergeCell ref="C3:O8"/>
    <mergeCell ref="C11:O2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C16" sqref="C16"/>
    </sheetView>
  </sheetViews>
  <sheetFormatPr defaultColWidth="9.140625" defaultRowHeight="12.75"/>
  <cols>
    <col min="2" max="2" width="62.57421875" style="0" customWidth="1"/>
    <col min="3" max="3" width="56.00390625" style="0" customWidth="1"/>
    <col min="4" max="4" width="0.42578125" style="0" customWidth="1"/>
    <col min="5" max="5" width="11.140625" style="0" customWidth="1"/>
  </cols>
  <sheetData>
    <row r="1" spans="2:5" ht="18.75">
      <c r="B1" s="2" t="s">
        <v>0</v>
      </c>
      <c r="C1" s="3" t="s">
        <v>1</v>
      </c>
      <c r="E1" s="29" t="s">
        <v>2</v>
      </c>
    </row>
    <row r="2" spans="1:5" ht="18.75">
      <c r="A2" s="8" t="s">
        <v>3</v>
      </c>
      <c r="B2" s="11" t="s">
        <v>4</v>
      </c>
      <c r="C2" s="15"/>
      <c r="E2" s="34">
        <f>IF(C2="наличаем обмена веществ",1,0)</f>
        <v>0</v>
      </c>
    </row>
    <row r="3" spans="1:5" ht="36.75">
      <c r="A3" s="8" t="s">
        <v>5</v>
      </c>
      <c r="B3" s="12" t="s">
        <v>42</v>
      </c>
      <c r="C3" s="16"/>
      <c r="E3" s="34">
        <f>IF(C3="растений",1,0)</f>
        <v>0</v>
      </c>
    </row>
    <row r="4" spans="1:5" ht="18.75">
      <c r="A4" s="8" t="s">
        <v>6</v>
      </c>
      <c r="B4" s="13" t="s">
        <v>7</v>
      </c>
      <c r="C4" s="15"/>
      <c r="E4" s="34">
        <f>IF(C4="стебель с расположенными на нем листьями и почками",1,0)</f>
        <v>0</v>
      </c>
    </row>
    <row r="5" spans="1:5" ht="18">
      <c r="A5" s="8" t="s">
        <v>8</v>
      </c>
      <c r="B5" s="14" t="s">
        <v>9</v>
      </c>
      <c r="C5" s="17"/>
      <c r="E5" s="34">
        <f>IF(C5="увеличении массы и размера организмов",1,0)</f>
        <v>0</v>
      </c>
    </row>
    <row r="6" spans="1:5" ht="36.75">
      <c r="A6" s="8" t="s">
        <v>10</v>
      </c>
      <c r="B6" s="11" t="s">
        <v>38</v>
      </c>
      <c r="C6" s="15"/>
      <c r="E6" s="34">
        <f>IF(C6="вирусы",1,0)</f>
        <v>0</v>
      </c>
    </row>
    <row r="7" spans="1:5" ht="36.75">
      <c r="A7" s="8" t="s">
        <v>11</v>
      </c>
      <c r="B7" s="23" t="s">
        <v>12</v>
      </c>
      <c r="C7" s="16"/>
      <c r="E7" s="34">
        <f>IF(C7="листьями и корнем",1,0)</f>
        <v>0</v>
      </c>
    </row>
    <row r="8" spans="1:5" ht="36.75">
      <c r="A8" s="8" t="s">
        <v>13</v>
      </c>
      <c r="B8" s="13" t="s">
        <v>15</v>
      </c>
      <c r="C8" s="15"/>
      <c r="E8" s="34">
        <f>IF(C8="водной среды",1,0)</f>
        <v>0</v>
      </c>
    </row>
    <row r="9" spans="1:5" ht="54.75">
      <c r="A9" s="8" t="s">
        <v>14</v>
      </c>
      <c r="B9" s="14" t="s">
        <v>16</v>
      </c>
      <c r="C9" s="16"/>
      <c r="E9" s="34">
        <f>IF(C9="растениям",1,0)</f>
        <v>0</v>
      </c>
    </row>
    <row r="10" spans="1:5" ht="18.75">
      <c r="A10" s="9" t="s">
        <v>17</v>
      </c>
      <c r="B10" s="11" t="s">
        <v>18</v>
      </c>
      <c r="C10" s="15"/>
      <c r="E10" s="34">
        <f>IF(C10="они не могут активно передвигаться",1,0)</f>
        <v>0</v>
      </c>
    </row>
    <row r="11" spans="1:5" ht="54.75">
      <c r="A11" s="8" t="s">
        <v>19</v>
      </c>
      <c r="B11" s="12" t="s">
        <v>20</v>
      </c>
      <c r="C11" s="16"/>
      <c r="E11" s="34">
        <f>IF(C11="родстве",1,0)</f>
        <v>0</v>
      </c>
    </row>
    <row r="12" spans="1:5" ht="36.75">
      <c r="A12" s="9" t="s">
        <v>21</v>
      </c>
      <c r="B12" s="13" t="s">
        <v>22</v>
      </c>
      <c r="C12" s="15"/>
      <c r="E12" s="34">
        <f>IF(C12="плотно прилегающих гиф",1,0)</f>
        <v>0</v>
      </c>
    </row>
    <row r="13" spans="1:5" ht="18.75">
      <c r="A13" s="8" t="s">
        <v>23</v>
      </c>
      <c r="B13" s="12" t="s">
        <v>24</v>
      </c>
      <c r="C13" s="16"/>
      <c r="E13" s="34">
        <f>IF(C13="листьев свеклы",1,0)</f>
        <v>0</v>
      </c>
    </row>
    <row r="14" spans="1:5" ht="12.75">
      <c r="A14" s="7"/>
      <c r="B14" s="5"/>
      <c r="C14" s="6"/>
      <c r="E14" s="34"/>
    </row>
    <row r="15" spans="1:5" ht="162">
      <c r="A15" s="20" t="s">
        <v>25</v>
      </c>
      <c r="B15" s="4" t="s">
        <v>43</v>
      </c>
      <c r="C15" s="18"/>
      <c r="E15" s="34">
        <f>IF(C15="2. А,Б",2,0)</f>
        <v>0</v>
      </c>
    </row>
    <row r="16" spans="1:5" ht="126">
      <c r="A16" s="10" t="s">
        <v>26</v>
      </c>
      <c r="B16" s="14" t="s">
        <v>40</v>
      </c>
      <c r="C16" s="19"/>
      <c r="E16" s="34">
        <f>IF(C16="2. Б,Г,Д",2,0)</f>
        <v>0</v>
      </c>
    </row>
    <row r="17" ht="12.75">
      <c r="B17" s="1"/>
    </row>
    <row r="18" ht="12.75">
      <c r="B18" s="1"/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8" ht="12.75">
      <c r="C28" t="s">
        <v>27</v>
      </c>
    </row>
  </sheetData>
  <dataValidations count="14">
    <dataValidation type="list" allowBlank="1" showInputMessage="1" showErrorMessage="1" sqref="C2">
      <formula1>"способностью изменяться, наличаем обмена веществ, поведением, атомным стороением,"</formula1>
    </dataValidation>
    <dataValidation type="list" allowBlank="1" showInputMessage="1" showErrorMessage="1" sqref="C3">
      <formula1>"бактерий, грибов, растений, животных,"</formula1>
    </dataValidation>
    <dataValidation type="list" allowBlank="1" showInputMessage="1" showErrorMessage="1" sqref="C4">
      <formula1>"стебель с расположенными на нем листьями и почками, видоизмененный корень, конус нарастания, часть корня с корневыми волосками,"</formula1>
    </dataValidation>
    <dataValidation type="list" allowBlank="1" showInputMessage="1" showErrorMessage="1" sqref="C5">
      <formula1>"увеличении массы и размера организмов, увеличения продолжительности жизни, усложнении строения организмов, усложнении прощессов жизнедеятельности,"</formula1>
    </dataValidation>
    <dataValidation type="list" allowBlank="1" showInputMessage="1" showErrorMessage="1" sqref="C6">
      <formula1>"бактерии, вирусы, водоросли, грибы,"</formula1>
    </dataValidation>
    <dataValidation type="list" allowBlank="1" showInputMessage="1" showErrorMessage="1" sqref="C7">
      <formula1>"главными и боковыми корнями, листьями и корнем,цветком и насекомыми, растением и средой,"</formula1>
    </dataValidation>
    <dataValidation type="list" allowBlank="1" showInputMessage="1" showErrorMessage="1" sqref="C8">
      <formula1>"воздушной среды, водной среды, почвы, света,"</formula1>
    </dataValidation>
    <dataValidation type="list" allowBlank="1" showInputMessage="1" showErrorMessage="1" sqref="C9">
      <formula1>"животным, грибам, бактериям гниения, растениям,"</formula1>
    </dataValidation>
    <dataValidation type="list" allowBlank="1" showInputMessage="1" showErrorMessage="1" sqref="C10">
      <formula1>"они создают органические вещества из неорганических, они не могут активно передвигаться, их клетки имеют хитиновую оболочку, они имеют хорошо развитую корневую стстему,"</formula1>
    </dataValidation>
    <dataValidation type="list" allowBlank="1" showInputMessage="1" showErrorMessage="1" sqref="C11">
      <formula1>"принадлежности к царству растений, принадлежности к одному отделу, родстве, изменчивости,"</formula1>
    </dataValidation>
    <dataValidation type="list" allowBlank="1" showInputMessage="1" showErrorMessage="1" sqref="C12">
      <formula1>"разных по стороению и функциям клеток, плотно прилегающих гиф, различных тканей, особых органов,"</formula1>
    </dataValidation>
    <dataValidation type="list" allowBlank="1" showInputMessage="1" showErrorMessage="1" sqref="C13">
      <formula1>"пресноводной гидры, мицелия белого гриба, древесины стебля ольхи, листьев свеклы,"</formula1>
    </dataValidation>
    <dataValidation type="list" allowBlank="1" showInputMessage="1" showErrorMessage="1" sqref="C15">
      <formula1>"1. А,Б,Г,Д, 2. А,Б, 3. В,Г,Д, 4. А, Г, Д,"</formula1>
    </dataValidation>
    <dataValidation type="list" allowBlank="1" showInputMessage="1" showErrorMessage="1" sqref="C16">
      <formula1>"1. А,Б,В, 2. Б,Г,Д, 3. В,Г,Д, 4. А, б,"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M54"/>
  <sheetViews>
    <sheetView workbookViewId="0" topLeftCell="A7">
      <selection activeCell="B35" sqref="B35:F35"/>
    </sheetView>
  </sheetViews>
  <sheetFormatPr defaultColWidth="9.140625" defaultRowHeight="12.75"/>
  <cols>
    <col min="6" max="6" width="29.57421875" style="0" customWidth="1"/>
  </cols>
  <sheetData>
    <row r="6" spans="2:13" ht="12.75" customHeight="1">
      <c r="B6" s="37">
        <f>SUM(тест!E2:E16)</f>
        <v>0</v>
      </c>
      <c r="C6" s="38"/>
      <c r="D6" s="38"/>
      <c r="E6" s="39"/>
      <c r="I6" s="46" t="str">
        <f>IF(B6&lt;=7,"неудовлетворительно",IF(B6&lt;=9,"удовлетворительно",IF(B6&lt;=11,"хорошо","отлично")))</f>
        <v>неудовлетворительно</v>
      </c>
      <c r="J6" s="47"/>
      <c r="K6" s="47"/>
      <c r="L6" s="48"/>
      <c r="M6" s="48"/>
    </row>
    <row r="7" spans="2:13" ht="12.75" customHeight="1">
      <c r="B7" s="40"/>
      <c r="C7" s="41"/>
      <c r="D7" s="41"/>
      <c r="E7" s="42"/>
      <c r="I7" s="49"/>
      <c r="J7" s="50"/>
      <c r="K7" s="50"/>
      <c r="L7" s="51"/>
      <c r="M7" s="51"/>
    </row>
    <row r="8" spans="2:13" ht="12.75" customHeight="1">
      <c r="B8" s="40"/>
      <c r="C8" s="41"/>
      <c r="D8" s="41"/>
      <c r="E8" s="42"/>
      <c r="I8" s="49"/>
      <c r="J8" s="50"/>
      <c r="K8" s="50"/>
      <c r="L8" s="51"/>
      <c r="M8" s="51"/>
    </row>
    <row r="9" spans="2:13" ht="12.75" customHeight="1">
      <c r="B9" s="40"/>
      <c r="C9" s="41"/>
      <c r="D9" s="41"/>
      <c r="E9" s="42"/>
      <c r="I9" s="49"/>
      <c r="J9" s="50"/>
      <c r="K9" s="50"/>
      <c r="L9" s="51"/>
      <c r="M9" s="51"/>
    </row>
    <row r="10" spans="2:13" ht="12.75" customHeight="1">
      <c r="B10" s="40"/>
      <c r="C10" s="41"/>
      <c r="D10" s="41"/>
      <c r="E10" s="42"/>
      <c r="I10" s="49"/>
      <c r="J10" s="50"/>
      <c r="K10" s="50"/>
      <c r="L10" s="51"/>
      <c r="M10" s="51"/>
    </row>
    <row r="11" spans="2:13" ht="12.75" customHeight="1">
      <c r="B11" s="40"/>
      <c r="C11" s="41"/>
      <c r="D11" s="41"/>
      <c r="E11" s="42"/>
      <c r="I11" s="49"/>
      <c r="J11" s="50"/>
      <c r="K11" s="50"/>
      <c r="L11" s="51"/>
      <c r="M11" s="51"/>
    </row>
    <row r="12" spans="2:13" ht="12.75" customHeight="1">
      <c r="B12" s="43"/>
      <c r="C12" s="44"/>
      <c r="D12" s="44"/>
      <c r="E12" s="45"/>
      <c r="I12" s="52"/>
      <c r="J12" s="53"/>
      <c r="K12" s="53"/>
      <c r="L12" s="54"/>
      <c r="M12" s="54"/>
    </row>
    <row r="16" ht="12.75">
      <c r="F16" s="34"/>
    </row>
    <row r="33" spans="2:8" ht="23.25">
      <c r="B33" s="55" t="s">
        <v>28</v>
      </c>
      <c r="C33" s="56"/>
      <c r="D33" s="56"/>
      <c r="E33" s="56"/>
      <c r="F33" s="56"/>
      <c r="H33" s="22" t="s">
        <v>35</v>
      </c>
    </row>
    <row r="35" spans="2:8" ht="13.5" customHeight="1">
      <c r="B35" s="57" t="s">
        <v>29</v>
      </c>
      <c r="C35" s="58"/>
      <c r="D35" s="58"/>
      <c r="E35" s="58"/>
      <c r="F35" s="58"/>
      <c r="H35" s="30">
        <f>(SUM(тест!E3,тест!E16))/3</f>
        <v>0</v>
      </c>
    </row>
    <row r="37" spans="2:8" ht="18">
      <c r="B37" s="59" t="s">
        <v>37</v>
      </c>
      <c r="C37" s="59"/>
      <c r="D37" s="59"/>
      <c r="E37" s="59"/>
      <c r="F37" s="59"/>
      <c r="H37" s="31">
        <f>(SUM(тест!E3,тест!E9,тест!E12,тест!E16))/5</f>
        <v>0</v>
      </c>
    </row>
    <row r="38" ht="12.75">
      <c r="H38" s="24"/>
    </row>
    <row r="39" spans="2:8" ht="18">
      <c r="B39" s="60" t="s">
        <v>36</v>
      </c>
      <c r="C39" s="60"/>
      <c r="D39" s="60"/>
      <c r="E39" s="60"/>
      <c r="F39" s="60"/>
      <c r="H39" s="30">
        <f>(SUM(тест!E3,тест!E4,тест!E7,тест!E8,тест!E9,тест!E10,тест!E13))/7</f>
        <v>0</v>
      </c>
    </row>
    <row r="41" spans="2:8" ht="18">
      <c r="B41" s="61" t="s">
        <v>30</v>
      </c>
      <c r="C41" s="61"/>
      <c r="D41" s="61"/>
      <c r="E41" s="61"/>
      <c r="F41" s="61"/>
      <c r="H41" s="31">
        <f>(SUM(тест!E2,тест!E5,тест!E6,тест!E11))/4</f>
        <v>0</v>
      </c>
    </row>
    <row r="42" ht="12.75">
      <c r="H42" s="24"/>
    </row>
    <row r="43" spans="2:6" ht="12.75">
      <c r="B43" s="21"/>
      <c r="C43" s="21"/>
      <c r="D43" s="21"/>
      <c r="E43" s="21"/>
      <c r="F43" s="21"/>
    </row>
    <row r="44" spans="2:8" ht="18">
      <c r="B44" s="62" t="s">
        <v>31</v>
      </c>
      <c r="C44" s="63"/>
      <c r="D44" s="63"/>
      <c r="E44" s="63"/>
      <c r="F44" s="63"/>
      <c r="H44" s="30">
        <f>(SUM(тест!E2,тест!E10,тест!E11,тест!E16))/5</f>
        <v>0</v>
      </c>
    </row>
    <row r="45" spans="2:6" ht="12.75">
      <c r="B45" s="21"/>
      <c r="C45" s="21"/>
      <c r="D45" s="21"/>
      <c r="E45" s="21"/>
      <c r="F45" s="21"/>
    </row>
    <row r="46" spans="2:8" ht="18">
      <c r="B46" s="64" t="s">
        <v>39</v>
      </c>
      <c r="C46" s="65"/>
      <c r="D46" s="65"/>
      <c r="E46" s="65"/>
      <c r="F46" s="65"/>
      <c r="H46" s="31">
        <f>(SUM(тест!E3,тест!E5,тест!E7,тест!E15))/5</f>
        <v>0</v>
      </c>
    </row>
    <row r="50" spans="2:8" ht="18">
      <c r="B50" s="66" t="s">
        <v>32</v>
      </c>
      <c r="C50" s="56"/>
      <c r="D50" s="56"/>
      <c r="E50" s="56"/>
      <c r="F50" s="56"/>
      <c r="H50" s="32"/>
    </row>
    <row r="52" spans="2:8" ht="18">
      <c r="B52" s="67" t="s">
        <v>33</v>
      </c>
      <c r="C52" s="65"/>
      <c r="D52" s="65"/>
      <c r="E52" s="65"/>
      <c r="F52" s="65"/>
      <c r="H52" s="31">
        <f>(SUM(тест!E2,тест!E3,тест!E4,тест!E5,тест!E6,тест!E8,тест!E7,тест!E13,тест!E10,тест!E11,тест!E12,тест!E13))/12</f>
        <v>0</v>
      </c>
    </row>
    <row r="54" spans="2:8" ht="18">
      <c r="B54" s="68" t="s">
        <v>34</v>
      </c>
      <c r="C54" s="69"/>
      <c r="D54" s="69"/>
      <c r="E54" s="69"/>
      <c r="F54" s="69"/>
      <c r="H54" s="33">
        <f>(SUM(тест!E15,тест!E16))/4</f>
        <v>0</v>
      </c>
    </row>
  </sheetData>
  <mergeCells count="12">
    <mergeCell ref="B46:F46"/>
    <mergeCell ref="B50:F50"/>
    <mergeCell ref="B52:F52"/>
    <mergeCell ref="B54:F54"/>
    <mergeCell ref="B37:F37"/>
    <mergeCell ref="B39:F39"/>
    <mergeCell ref="B41:F41"/>
    <mergeCell ref="B44:F44"/>
    <mergeCell ref="B6:E12"/>
    <mergeCell ref="I6:M12"/>
    <mergeCell ref="B33:F33"/>
    <mergeCell ref="B35:F3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2007-02-25T14:42:38Z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