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<sst xmlns="http://schemas.openxmlformats.org/spreadsheetml/2006/main" count="27" uniqueCount="23">
  <si>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э</t>
  </si>
  <si>
    <t>о</t>
  </si>
  <si>
    <t>а</t>
  </si>
  <si>
    <t>ь</t>
  </si>
  <si>
    <t>1. Лишение человека жизни.</t>
  </si>
  <si>
    <t xml:space="preserve">2. Соглашение, международный договор по какому-либо специальному вопросу, </t>
  </si>
  <si>
    <t>по  однородной проблеме.</t>
  </si>
  <si>
    <t xml:space="preserve">3. Осквернение зданий или иных сооружений, порча имущества </t>
  </si>
  <si>
    <t>на общественном транспорте или в иных общественных местах.</t>
  </si>
  <si>
    <t>4. Действия, направленные на возбуждение ненависти, вражды, а также</t>
  </si>
  <si>
    <t xml:space="preserve">на унижение достоинства человека либо группы лиц по признакам пола, расы, </t>
  </si>
  <si>
    <t>национальности, языка, происхождения, отношения к религии, совершённые публично,</t>
  </si>
  <si>
    <t>рассматриваются в уголовном кодексе как … .</t>
  </si>
  <si>
    <t>5. Открытое хищение имущества.</t>
  </si>
  <si>
    <t xml:space="preserve">6. Грубое нарушение общественного порядка, выражающее явное неуважение к </t>
  </si>
  <si>
    <t>обществу.</t>
  </si>
  <si>
    <t>7. Совершение взрыва, поджога или иных действий, создающих опасность</t>
  </si>
  <si>
    <t xml:space="preserve"> в целях нарушения общественной безопасности.</t>
  </si>
  <si>
    <t>гибели людей, причинения значительного имущественного ущерба</t>
  </si>
  <si>
    <t>8. Лица, которым уже исполнилось 14 лет, но нет ещё 18.</t>
  </si>
  <si>
    <t>9. Требование передачи чужого имущества или права на имущество под угрозой</t>
  </si>
  <si>
    <t>применения насилия, угрозой уничтожения чужого имущества, под угозой</t>
  </si>
  <si>
    <t>распространения сведений, позорящих потерпевшего или его близких.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</si>
</sst>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color indexed="10"/>
      <name val="Arial Cyr"/>
      <family val="0"/>
    </font>
    <font>
      <sz val="9"/>
      <name val="Arial Cyr"/>
      <family val="0"/>
    </font>
    <font>
      <sz val="16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justify" vertical="justify"/>
    </xf>
    <xf numFmtId="0" fontId="1" fillId="3" borderId="6" xfId="0" applyFont="1" applyFill="1" applyBorder="1" applyAlignment="1">
      <alignment horizontal="justify" vertical="justify"/>
    </xf>
    <xf numFmtId="0" fontId="3" fillId="2" borderId="4" xfId="0" applyFont="1" applyFill="1" applyBorder="1" applyAlignment="1">
      <alignment horizontal="justify" vertical="justify"/>
    </xf>
    <xf numFmtId="0" fontId="1" fillId="3" borderId="7" xfId="0" applyFont="1" applyFill="1" applyBorder="1" applyAlignment="1">
      <alignment horizontal="justify" vertical="justify"/>
    </xf>
    <xf numFmtId="0" fontId="1" fillId="3" borderId="8" xfId="0" applyFont="1" applyFill="1" applyBorder="1" applyAlignment="1">
      <alignment horizontal="justify" vertical="justify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justify" vertical="justify"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 horizontal="justify" vertical="justify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Border="1" applyAlignment="1">
      <alignment/>
    </xf>
    <xf numFmtId="0" fontId="1" fillId="3" borderId="9" xfId="0" applyFont="1" applyFill="1" applyBorder="1" applyAlignment="1">
      <alignment horizontal="justify" vertical="justify"/>
    </xf>
    <xf numFmtId="0" fontId="1" fillId="3" borderId="11" xfId="0" applyFont="1" applyFill="1" applyBorder="1" applyAlignment="1">
      <alignment horizontal="justify" vertical="justify"/>
    </xf>
    <xf numFmtId="0" fontId="1" fillId="3" borderId="5" xfId="0" applyFont="1" applyFill="1" applyBorder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 topLeftCell="A1">
      <selection activeCell="K25" sqref="K25"/>
    </sheetView>
  </sheetViews>
  <sheetFormatPr defaultColWidth="9.00390625" defaultRowHeight="12.75"/>
  <cols>
    <col min="2" max="2" width="2.75390625" style="0" customWidth="1"/>
    <col min="3" max="3" width="2.875" style="0" customWidth="1"/>
    <col min="4" max="4" width="2.75390625" style="0" customWidth="1"/>
    <col min="5" max="5" width="2.875" style="0" customWidth="1"/>
    <col min="6" max="6" width="3.25390625" style="0" customWidth="1"/>
    <col min="7" max="7" width="3.125" style="0" customWidth="1"/>
    <col min="8" max="8" width="2.875" style="0" customWidth="1"/>
    <col min="9" max="9" width="3.25390625" style="0" customWidth="1"/>
    <col min="10" max="10" width="2.875" style="0" customWidth="1"/>
    <col min="11" max="11" width="3.25390625" style="0" customWidth="1"/>
    <col min="12" max="12" width="3.125" style="0" customWidth="1"/>
    <col min="13" max="16" width="2.875" style="0" customWidth="1"/>
    <col min="17" max="17" width="3.125" style="0" customWidth="1"/>
    <col min="18" max="19" width="2.875" style="0" customWidth="1"/>
    <col min="20" max="20" width="3.25390625" style="0" hidden="1" customWidth="1"/>
    <col min="21" max="21" width="74.625" style="0" customWidth="1"/>
    <col min="24" max="24" width="38.125" style="0" customWidth="1"/>
  </cols>
  <sheetData>
    <row r="1" spans="1:30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12.75">
      <c r="A2" s="28"/>
      <c r="B2" s="28"/>
      <c r="C2" s="28"/>
      <c r="D2" s="28"/>
      <c r="E2" s="29"/>
      <c r="F2" s="29"/>
      <c r="G2" s="29"/>
      <c r="H2" s="29"/>
      <c r="I2" s="29"/>
      <c r="J2" s="29"/>
      <c r="K2" s="32"/>
      <c r="L2" s="29"/>
      <c r="M2" s="29"/>
      <c r="N2" s="29"/>
      <c r="O2" s="29"/>
      <c r="P2" s="29"/>
      <c r="Q2" s="29"/>
      <c r="R2" s="29"/>
      <c r="S2" s="29"/>
      <c r="T2" s="29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18">
      <c r="A3" s="28"/>
      <c r="B3" s="30"/>
      <c r="C3" s="30"/>
      <c r="D3" s="30"/>
      <c r="E3" s="30"/>
      <c r="F3" s="30"/>
      <c r="G3" s="30"/>
      <c r="H3" s="30"/>
      <c r="I3" s="30"/>
      <c r="J3" s="31"/>
      <c r="K3" s="9" t="s">
        <v>0</v>
      </c>
      <c r="L3" s="33"/>
      <c r="M3" s="33"/>
      <c r="N3" s="30"/>
      <c r="O3" s="30"/>
      <c r="P3" s="30"/>
      <c r="Q3" s="30"/>
      <c r="R3" s="30"/>
      <c r="S3" s="30"/>
      <c r="T3" s="29"/>
      <c r="U3" s="36" t="s">
        <v>4</v>
      </c>
      <c r="V3" s="28"/>
      <c r="W3" s="28"/>
      <c r="X3" s="28"/>
      <c r="Y3" s="28"/>
      <c r="Z3" s="28"/>
      <c r="AA3" s="28"/>
      <c r="AB3" s="28"/>
      <c r="AC3" s="28"/>
      <c r="AD3" s="28"/>
    </row>
    <row r="4" spans="1:30" ht="18">
      <c r="A4" s="28"/>
      <c r="B4" s="30"/>
      <c r="C4" s="35"/>
      <c r="D4" s="30"/>
      <c r="E4" s="30">
        <v>1</v>
      </c>
      <c r="F4" s="17"/>
      <c r="G4" s="17"/>
      <c r="H4" s="17"/>
      <c r="I4" s="17"/>
      <c r="J4" s="10"/>
      <c r="K4" s="11"/>
      <c r="L4" s="12"/>
      <c r="M4" s="13"/>
      <c r="N4" s="30"/>
      <c r="O4" s="30"/>
      <c r="P4" s="30"/>
      <c r="Q4" s="30"/>
      <c r="R4" s="30"/>
      <c r="S4" s="30"/>
      <c r="T4" s="29"/>
      <c r="U4" s="36" t="s">
        <v>5</v>
      </c>
      <c r="V4" s="28"/>
      <c r="W4" s="28"/>
      <c r="X4" s="28"/>
      <c r="Y4" s="28"/>
      <c r="Z4" s="28"/>
      <c r="AA4" s="28"/>
      <c r="AB4" s="28"/>
      <c r="AC4" s="28"/>
      <c r="AD4" s="28"/>
    </row>
    <row r="5" spans="1:30" ht="18">
      <c r="A5" s="28"/>
      <c r="B5" s="30"/>
      <c r="C5" s="30"/>
      <c r="D5" s="30"/>
      <c r="E5" s="30"/>
      <c r="F5" s="30"/>
      <c r="G5" s="30"/>
      <c r="H5" s="30"/>
      <c r="I5" s="30">
        <v>2</v>
      </c>
      <c r="J5" s="40"/>
      <c r="K5" s="11"/>
      <c r="L5" s="41"/>
      <c r="M5" s="42"/>
      <c r="N5" s="17"/>
      <c r="O5" s="17"/>
      <c r="P5" s="17"/>
      <c r="Q5" s="17"/>
      <c r="R5" s="17"/>
      <c r="S5" s="14"/>
      <c r="T5" s="29"/>
      <c r="U5" s="36" t="s">
        <v>6</v>
      </c>
      <c r="V5" s="28"/>
      <c r="W5" s="28"/>
      <c r="X5" s="28"/>
      <c r="Y5" s="28"/>
      <c r="Z5" s="28"/>
      <c r="AA5" s="28"/>
      <c r="AB5" s="28"/>
      <c r="AC5" s="28"/>
      <c r="AD5" s="28"/>
    </row>
    <row r="6" spans="1:30" ht="18">
      <c r="A6" s="28"/>
      <c r="B6" s="30"/>
      <c r="C6" s="30"/>
      <c r="D6" s="30"/>
      <c r="E6" s="30"/>
      <c r="F6" s="30"/>
      <c r="G6" s="30"/>
      <c r="H6" s="30"/>
      <c r="I6" s="30"/>
      <c r="J6" s="15"/>
      <c r="K6" s="22"/>
      <c r="L6" s="30"/>
      <c r="M6" s="30"/>
      <c r="N6" s="30"/>
      <c r="O6" s="30"/>
      <c r="P6" s="30"/>
      <c r="Q6" s="30"/>
      <c r="R6" s="30"/>
      <c r="S6" s="30"/>
      <c r="T6" s="29"/>
      <c r="U6" s="36" t="s">
        <v>7</v>
      </c>
      <c r="V6" s="28"/>
      <c r="W6" s="28"/>
      <c r="X6" s="28"/>
      <c r="Y6" s="28"/>
      <c r="Z6" s="28"/>
      <c r="AA6" s="28"/>
      <c r="AB6" s="28"/>
      <c r="AC6" s="28"/>
      <c r="AD6" s="28"/>
    </row>
    <row r="7" spans="1:30" ht="18">
      <c r="A7" s="28"/>
      <c r="B7" s="30"/>
      <c r="C7" s="30"/>
      <c r="D7" s="30"/>
      <c r="E7" s="30"/>
      <c r="F7" s="30"/>
      <c r="G7" s="30"/>
      <c r="H7" s="30">
        <v>3</v>
      </c>
      <c r="I7" s="21"/>
      <c r="J7" s="18"/>
      <c r="K7" s="19"/>
      <c r="L7" s="20"/>
      <c r="M7" s="21"/>
      <c r="N7" s="21"/>
      <c r="O7" s="21"/>
      <c r="P7" s="21"/>
      <c r="Q7" s="21"/>
      <c r="R7" s="30"/>
      <c r="S7" s="30"/>
      <c r="T7" s="29"/>
      <c r="U7" s="36" t="s">
        <v>8</v>
      </c>
      <c r="V7" s="28"/>
      <c r="W7" s="28"/>
      <c r="X7" s="28"/>
      <c r="Y7" s="28"/>
      <c r="Z7" s="28"/>
      <c r="AA7" s="28"/>
      <c r="AB7" s="28"/>
      <c r="AC7" s="28"/>
      <c r="AD7" s="28"/>
    </row>
    <row r="8" spans="1:30" ht="18">
      <c r="A8" s="28"/>
      <c r="B8" s="30"/>
      <c r="C8" s="30"/>
      <c r="D8" s="30"/>
      <c r="E8" s="30">
        <v>4</v>
      </c>
      <c r="F8" s="17"/>
      <c r="G8" s="17"/>
      <c r="H8" s="17"/>
      <c r="I8" s="17"/>
      <c r="J8" s="23"/>
      <c r="K8" s="24"/>
      <c r="L8" s="25"/>
      <c r="M8" s="17"/>
      <c r="N8" s="17"/>
      <c r="O8" s="17"/>
      <c r="P8" s="17"/>
      <c r="Q8" s="17"/>
      <c r="R8" s="30"/>
      <c r="S8" s="30"/>
      <c r="T8" s="29"/>
      <c r="U8" s="36" t="s">
        <v>9</v>
      </c>
      <c r="V8" s="28"/>
      <c r="W8" s="28"/>
      <c r="X8" s="28"/>
      <c r="Y8" s="28"/>
      <c r="Z8" s="28"/>
      <c r="AA8" s="28"/>
      <c r="AB8" s="28"/>
      <c r="AC8" s="28"/>
      <c r="AD8" s="28"/>
    </row>
    <row r="9" spans="1:30" ht="18">
      <c r="A9" s="29"/>
      <c r="B9" s="30"/>
      <c r="C9" s="30"/>
      <c r="D9" s="30"/>
      <c r="E9" s="30">
        <v>5</v>
      </c>
      <c r="F9" s="21"/>
      <c r="G9" s="21"/>
      <c r="H9" s="21"/>
      <c r="I9" s="21"/>
      <c r="J9" s="18"/>
      <c r="K9" s="26"/>
      <c r="L9" s="30"/>
      <c r="M9" s="30"/>
      <c r="N9" s="30"/>
      <c r="O9" s="30"/>
      <c r="P9" s="30"/>
      <c r="Q9" s="30"/>
      <c r="R9" s="30"/>
      <c r="S9" s="30"/>
      <c r="T9" s="29"/>
      <c r="U9" s="28" t="s">
        <v>10</v>
      </c>
      <c r="V9" s="28"/>
      <c r="W9" s="28"/>
      <c r="X9" s="28"/>
      <c r="Y9" s="28"/>
      <c r="Z9" s="28"/>
      <c r="AA9" s="28"/>
      <c r="AB9" s="28"/>
      <c r="AC9" s="28"/>
      <c r="AD9" s="28"/>
    </row>
    <row r="10" spans="1:30" ht="18">
      <c r="A10" s="29"/>
      <c r="B10" s="30"/>
      <c r="C10" s="30"/>
      <c r="D10" s="30">
        <v>6</v>
      </c>
      <c r="E10" s="17"/>
      <c r="F10" s="17"/>
      <c r="G10" s="17"/>
      <c r="H10" s="17"/>
      <c r="I10" s="17"/>
      <c r="J10" s="23"/>
      <c r="K10" s="19"/>
      <c r="L10" s="25"/>
      <c r="M10" s="17"/>
      <c r="N10" s="17"/>
      <c r="O10" s="17"/>
      <c r="P10" s="30"/>
      <c r="Q10" s="30"/>
      <c r="R10" s="30"/>
      <c r="S10" s="30"/>
      <c r="T10" s="29"/>
      <c r="U10" s="28" t="s">
        <v>11</v>
      </c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ht="18">
      <c r="A11" s="29"/>
      <c r="B11" s="30"/>
      <c r="C11" s="30"/>
      <c r="D11" s="30"/>
      <c r="E11" s="30"/>
      <c r="F11" s="30"/>
      <c r="G11" s="30"/>
      <c r="H11" s="30"/>
      <c r="I11" s="30"/>
      <c r="J11" s="34"/>
      <c r="K11" s="16" t="s">
        <v>1</v>
      </c>
      <c r="L11" s="30"/>
      <c r="M11" s="30"/>
      <c r="N11" s="30"/>
      <c r="O11" s="30"/>
      <c r="P11" s="30"/>
      <c r="Q11" s="30"/>
      <c r="R11" s="30"/>
      <c r="S11" s="30"/>
      <c r="T11" s="29"/>
      <c r="U11" s="28" t="s">
        <v>12</v>
      </c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ht="18">
      <c r="A12" s="29"/>
      <c r="B12" s="30"/>
      <c r="C12" s="30"/>
      <c r="D12" s="30"/>
      <c r="E12" s="30"/>
      <c r="F12" s="30"/>
      <c r="G12" s="30"/>
      <c r="H12" s="30"/>
      <c r="I12" s="30"/>
      <c r="J12" s="34"/>
      <c r="K12" s="27"/>
      <c r="L12" s="30"/>
      <c r="M12" s="30"/>
      <c r="N12" s="30"/>
      <c r="O12" s="30"/>
      <c r="P12" s="30"/>
      <c r="Q12" s="30"/>
      <c r="R12" s="30"/>
      <c r="S12" s="30"/>
      <c r="T12" s="29"/>
      <c r="U12" s="28" t="s">
        <v>13</v>
      </c>
      <c r="V12" s="28"/>
      <c r="W12" s="28"/>
      <c r="X12" s="28"/>
      <c r="Y12" s="28"/>
      <c r="Z12" s="28"/>
      <c r="AA12" s="28"/>
      <c r="AB12" s="28"/>
      <c r="AC12" s="28"/>
      <c r="AD12" s="28"/>
    </row>
    <row r="13" spans="1:31" ht="18">
      <c r="A13" s="29"/>
      <c r="B13" s="30"/>
      <c r="C13" s="30">
        <v>7</v>
      </c>
      <c r="D13" s="21"/>
      <c r="E13" s="21"/>
      <c r="F13" s="21"/>
      <c r="G13" s="21"/>
      <c r="H13" s="21"/>
      <c r="I13" s="21"/>
      <c r="J13" s="18"/>
      <c r="K13" s="19"/>
      <c r="L13" s="20"/>
      <c r="M13" s="30"/>
      <c r="N13" s="30"/>
      <c r="O13" s="30"/>
      <c r="P13" s="30"/>
      <c r="Q13" s="30"/>
      <c r="R13" s="30"/>
      <c r="S13" s="30"/>
      <c r="T13" s="29"/>
      <c r="U13" s="28" t="s">
        <v>14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18">
      <c r="A14" s="37">
        <v>8</v>
      </c>
      <c r="B14" s="17"/>
      <c r="C14" s="17"/>
      <c r="D14" s="17"/>
      <c r="E14" s="17"/>
      <c r="F14" s="17"/>
      <c r="G14" s="17"/>
      <c r="H14" s="17"/>
      <c r="I14" s="17"/>
      <c r="J14" s="23"/>
      <c r="K14" s="16"/>
      <c r="L14" s="25"/>
      <c r="M14" s="17"/>
      <c r="N14" s="17"/>
      <c r="O14" s="17"/>
      <c r="P14" s="17"/>
      <c r="Q14" s="17"/>
      <c r="R14" s="17"/>
      <c r="S14" s="17"/>
      <c r="T14" s="29"/>
      <c r="U14" s="28" t="s">
        <v>15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18">
      <c r="A15" s="29"/>
      <c r="B15" s="30"/>
      <c r="C15" s="30"/>
      <c r="D15" s="30"/>
      <c r="E15" s="30"/>
      <c r="F15" s="30"/>
      <c r="G15" s="30"/>
      <c r="H15" s="30"/>
      <c r="I15" s="30"/>
      <c r="J15" s="34"/>
      <c r="K15" s="19" t="s">
        <v>2</v>
      </c>
      <c r="L15" s="30"/>
      <c r="M15" s="30"/>
      <c r="N15" s="30"/>
      <c r="O15" s="30"/>
      <c r="P15" s="30"/>
      <c r="Q15" s="30"/>
      <c r="R15" s="30"/>
      <c r="S15" s="30"/>
      <c r="T15" s="29"/>
      <c r="U15" s="28" t="s">
        <v>16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ht="18">
      <c r="A16" s="29"/>
      <c r="B16" s="30"/>
      <c r="C16" s="30"/>
      <c r="D16" s="14">
        <v>9</v>
      </c>
      <c r="E16" s="17"/>
      <c r="F16" s="17"/>
      <c r="G16" s="17"/>
      <c r="H16" s="17"/>
      <c r="I16" s="17"/>
      <c r="J16" s="23"/>
      <c r="K16" s="19"/>
      <c r="L16" s="25"/>
      <c r="M16" s="17"/>
      <c r="N16" s="17"/>
      <c r="O16" s="17"/>
      <c r="P16" s="17"/>
      <c r="Q16" s="17"/>
      <c r="R16" s="17"/>
      <c r="S16" s="14"/>
      <c r="T16" s="29"/>
      <c r="U16" s="28" t="s">
        <v>18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ht="18">
      <c r="A17" s="29"/>
      <c r="B17" s="30"/>
      <c r="C17" s="30"/>
      <c r="D17" s="30"/>
      <c r="E17" s="30"/>
      <c r="F17" s="30"/>
      <c r="G17" s="30"/>
      <c r="H17" s="30"/>
      <c r="I17" s="30"/>
      <c r="J17" s="34"/>
      <c r="K17" s="19" t="s">
        <v>3</v>
      </c>
      <c r="L17" s="30"/>
      <c r="M17" s="30"/>
      <c r="N17" s="30"/>
      <c r="O17" s="30"/>
      <c r="P17" s="30"/>
      <c r="Q17" s="30"/>
      <c r="R17" s="30"/>
      <c r="S17" s="30"/>
      <c r="T17" s="29"/>
      <c r="U17" s="28" t="s">
        <v>17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8" t="s">
        <v>19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12.75">
      <c r="A20" s="29"/>
      <c r="B20" s="29"/>
      <c r="C20" s="29"/>
      <c r="D20" s="29"/>
      <c r="E20" s="29"/>
      <c r="F20" s="29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 t="s">
        <v>20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 t="s">
        <v>21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 t="s">
        <v>22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20.25">
      <c r="A23" s="28"/>
      <c r="B23" s="28"/>
      <c r="C23" s="28"/>
      <c r="D23" s="28"/>
      <c r="E23" s="28"/>
      <c r="F23" s="38"/>
      <c r="G23" s="39" t="str">
        <f>IF(Лист2!Z4=96,"Отлично","Подумай ещё!")</f>
        <v>Подумай ещё!</v>
      </c>
      <c r="H23" s="39"/>
      <c r="I23" s="39"/>
      <c r="J23" s="29"/>
      <c r="K23" s="29"/>
      <c r="L23" s="29"/>
      <c r="M23" s="2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7"/>
  <sheetViews>
    <sheetView workbookViewId="0" topLeftCell="A1">
      <selection activeCell="Z4" sqref="Z4"/>
    </sheetView>
  </sheetViews>
  <sheetFormatPr defaultColWidth="9.00390625" defaultRowHeight="12.75"/>
  <cols>
    <col min="2" max="2" width="2.875" style="0" customWidth="1"/>
    <col min="3" max="3" width="3.00390625" style="0" customWidth="1"/>
    <col min="4" max="4" width="4.00390625" style="0" customWidth="1"/>
    <col min="5" max="5" width="3.625" style="0" customWidth="1"/>
    <col min="6" max="7" width="3.125" style="0" customWidth="1"/>
    <col min="8" max="8" width="2.75390625" style="0" customWidth="1"/>
    <col min="9" max="9" width="3.25390625" style="0" customWidth="1"/>
    <col min="10" max="10" width="3.00390625" style="0" customWidth="1"/>
    <col min="11" max="11" width="2.7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3.25390625" style="0" customWidth="1"/>
    <col min="16" max="16" width="3.625" style="0" customWidth="1"/>
    <col min="17" max="17" width="2.875" style="0" customWidth="1"/>
    <col min="18" max="18" width="2.75390625" style="0" customWidth="1"/>
    <col min="19" max="19" width="3.25390625" style="0" customWidth="1"/>
  </cols>
  <sheetData>
    <row r="2" spans="5:20" ht="12.75"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</row>
    <row r="3" spans="2:20" ht="18">
      <c r="B3" s="1"/>
      <c r="C3" s="1"/>
      <c r="D3" s="1"/>
      <c r="E3" s="1"/>
      <c r="F3" s="1"/>
      <c r="G3" s="1"/>
      <c r="H3" s="1"/>
      <c r="I3" s="1"/>
      <c r="J3" s="3"/>
      <c r="K3" s="8" t="s">
        <v>0</v>
      </c>
      <c r="L3" s="1"/>
      <c r="M3" s="1"/>
      <c r="N3" s="1"/>
      <c r="O3" s="1"/>
      <c r="P3" s="1"/>
      <c r="Q3" s="1"/>
      <c r="R3" s="1"/>
      <c r="S3" s="1"/>
      <c r="T3" s="1"/>
    </row>
    <row r="4" spans="2:26" ht="18">
      <c r="B4" s="1"/>
      <c r="C4" s="1"/>
      <c r="D4" s="1"/>
      <c r="E4" s="1"/>
      <c r="F4" s="6">
        <f>IF(Лист1!F4="у",1,0)</f>
        <v>0</v>
      </c>
      <c r="G4" s="6">
        <f>IF(Лист1!G4="б",1,0)</f>
        <v>0</v>
      </c>
      <c r="H4" s="6">
        <f>IF(Лист1!H4="и",1,0)</f>
        <v>0</v>
      </c>
      <c r="I4" s="6">
        <f>IF(Лист1!I4="й",1,0)</f>
        <v>0</v>
      </c>
      <c r="J4" s="6">
        <f>IF(Лист1!J4="с",1,0)</f>
        <v>0</v>
      </c>
      <c r="K4" s="6">
        <f>IF(Лист1!K4="т",1,0)</f>
        <v>0</v>
      </c>
      <c r="L4" s="6">
        <f>IF(Лист1!L4="в",1,0)</f>
        <v>0</v>
      </c>
      <c r="M4" s="6">
        <f>IF(Лист1!M4="о",1,0)</f>
        <v>0</v>
      </c>
      <c r="N4" s="1"/>
      <c r="O4" s="1"/>
      <c r="P4" s="1"/>
      <c r="Q4" s="1"/>
      <c r="R4" s="1"/>
      <c r="S4" s="1"/>
      <c r="T4" s="1"/>
      <c r="Z4">
        <f>SUM(B3:S17)</f>
        <v>0</v>
      </c>
    </row>
    <row r="5" spans="2:20" ht="18">
      <c r="B5" s="1"/>
      <c r="C5" s="1"/>
      <c r="D5" s="1"/>
      <c r="E5" s="1"/>
      <c r="F5" s="1"/>
      <c r="G5" s="1"/>
      <c r="H5" s="1"/>
      <c r="I5" s="1"/>
      <c r="J5" s="6">
        <f>IF(Лист1!J5="к",1,0)</f>
        <v>0</v>
      </c>
      <c r="K5" s="6">
        <f>IF(Лист1!K5="о",1,0)</f>
        <v>0</v>
      </c>
      <c r="L5" s="6">
        <f>IF(Лист1!L5="н",1,0)</f>
        <v>0</v>
      </c>
      <c r="M5" s="6">
        <f>IF(Лист1!M5="в",1,0)</f>
        <v>0</v>
      </c>
      <c r="N5" s="6">
        <f>IF(Лист1!N5="е",1,0)</f>
        <v>0</v>
      </c>
      <c r="O5" s="6">
        <f>IF(Лист1!O5="н",1,0)</f>
        <v>0</v>
      </c>
      <c r="P5" s="6">
        <f>IF(Лист1!P5="ц",1,0)</f>
        <v>0</v>
      </c>
      <c r="Q5" s="6">
        <f>IF(Лист1!Q5="и",1,0)</f>
        <v>0</v>
      </c>
      <c r="R5" s="6">
        <f>IF(Лист1!R5="я",1,0)</f>
        <v>0</v>
      </c>
      <c r="S5" s="1"/>
      <c r="T5" s="1"/>
    </row>
    <row r="6" spans="2:20" ht="18">
      <c r="B6" s="1"/>
      <c r="C6" s="1"/>
      <c r="D6" s="1"/>
      <c r="E6" s="1"/>
      <c r="F6" s="1"/>
      <c r="G6" s="1"/>
      <c r="H6" s="1"/>
      <c r="I6" s="1"/>
      <c r="J6" s="3"/>
      <c r="K6" s="5"/>
      <c r="L6" s="1"/>
      <c r="M6" s="1"/>
      <c r="N6" s="1"/>
      <c r="O6" s="1"/>
      <c r="P6" s="1"/>
      <c r="Q6" s="1"/>
      <c r="R6" s="1"/>
      <c r="S6" s="1"/>
      <c r="T6" s="1"/>
    </row>
    <row r="7" spans="2:20" ht="18">
      <c r="B7" s="1"/>
      <c r="C7" s="1"/>
      <c r="D7" s="1"/>
      <c r="E7" s="1"/>
      <c r="F7" s="1"/>
      <c r="G7" s="1"/>
      <c r="H7" s="1"/>
      <c r="I7" s="6">
        <f>IF(Лист1!I7="в",1,0)</f>
        <v>0</v>
      </c>
      <c r="J7" s="6">
        <f>IF(Лист1!J7="а",1,0)</f>
        <v>0</v>
      </c>
      <c r="K7" s="6">
        <f>IF(Лист1!K7="н",1,0)</f>
        <v>0</v>
      </c>
      <c r="L7" s="6">
        <f>IF(Лист1!L7="д",1,0)</f>
        <v>0</v>
      </c>
      <c r="M7" s="6">
        <f>IF(Лист1!M7="а",1,0)</f>
        <v>0</v>
      </c>
      <c r="N7" s="6">
        <f>IF(Лист1!N7="л",1,0)</f>
        <v>0</v>
      </c>
      <c r="O7" s="6">
        <f>IF(Лист1!O7="и",1,0)</f>
        <v>0</v>
      </c>
      <c r="P7" s="6">
        <f>IF(Лист1!P7="з",1,0)</f>
        <v>0</v>
      </c>
      <c r="Q7" s="6">
        <f>IF(Лист1!Q7="м",1,0)</f>
        <v>0</v>
      </c>
      <c r="R7" s="1"/>
      <c r="S7" s="1"/>
      <c r="T7" s="1"/>
    </row>
    <row r="8" spans="2:20" ht="18">
      <c r="B8" s="1"/>
      <c r="C8" s="1"/>
      <c r="D8" s="1"/>
      <c r="E8" s="1"/>
      <c r="F8" s="6">
        <f>IF(Лист1!F8="п",1,0)</f>
        <v>0</v>
      </c>
      <c r="G8" s="6">
        <f>IF(Лист1!G8="р",1,0)</f>
        <v>0</v>
      </c>
      <c r="H8" s="6">
        <f>IF(Лист1!H8="е",1,0)</f>
        <v>0</v>
      </c>
      <c r="I8" s="6">
        <f>IF(Лист1!I8="с",1,0)</f>
        <v>0</v>
      </c>
      <c r="J8" s="6">
        <f>IF(Лист1!J8="т",1,0)</f>
        <v>0</v>
      </c>
      <c r="K8" s="6">
        <f>IF(Лист1!K8="у",1,0)</f>
        <v>0</v>
      </c>
      <c r="L8" s="6">
        <f>IF(Лист1!L8="п",1,0)</f>
        <v>0</v>
      </c>
      <c r="M8" s="6">
        <f>IF(Лист1!M8="л",1,0)</f>
        <v>0</v>
      </c>
      <c r="N8" s="6">
        <f>IF(Лист1!N8="е",1,0)</f>
        <v>0</v>
      </c>
      <c r="O8" s="6">
        <f>IF(Лист1!O8="н",1,0)</f>
        <v>0</v>
      </c>
      <c r="P8" s="6">
        <f>IF(Лист1!P8="и",1,0)</f>
        <v>0</v>
      </c>
      <c r="Q8" s="6">
        <f>IF(Лист1!Q8="я",1,0)</f>
        <v>0</v>
      </c>
      <c r="R8" s="1"/>
      <c r="S8" s="1"/>
      <c r="T8" s="1"/>
    </row>
    <row r="9" spans="2:20" ht="18">
      <c r="B9" s="1"/>
      <c r="C9" s="1"/>
      <c r="D9" s="1"/>
      <c r="E9" s="1"/>
      <c r="F9" s="6">
        <f>IF(Лист1!F9="г",1,0)</f>
        <v>0</v>
      </c>
      <c r="G9" s="6">
        <f>IF(Лист1!G9="р",1,0)</f>
        <v>0</v>
      </c>
      <c r="H9" s="6">
        <f>IF(Лист1!H9="а",1,0)</f>
        <v>0</v>
      </c>
      <c r="I9" s="6">
        <f>IF(Лист1!I9="б",1,0)</f>
        <v>0</v>
      </c>
      <c r="J9" s="6">
        <f>IF(Лист1!J9="ё",1,0)</f>
        <v>0</v>
      </c>
      <c r="K9" s="6">
        <f>IF(Лист1!K9="ж",1,0)</f>
        <v>0</v>
      </c>
      <c r="L9" s="1"/>
      <c r="M9" s="1"/>
      <c r="N9" s="1"/>
      <c r="O9" s="1"/>
      <c r="P9" s="1"/>
      <c r="Q9" s="1"/>
      <c r="R9" s="1"/>
      <c r="S9" s="1"/>
      <c r="T9" s="1"/>
    </row>
    <row r="10" spans="2:20" ht="18">
      <c r="B10" s="1"/>
      <c r="C10" s="1"/>
      <c r="D10" s="1"/>
      <c r="E10" s="6">
        <f>IF(Лист1!E10="х",1,0)</f>
        <v>0</v>
      </c>
      <c r="F10" s="6">
        <f>IF(Лист1!F10="у",1,0)</f>
        <v>0</v>
      </c>
      <c r="G10" s="6">
        <f>IF(Лист1!G10="л",1,0)</f>
        <v>0</v>
      </c>
      <c r="H10" s="6">
        <f>IF(Лист1!H10="и",1,0)</f>
        <v>0</v>
      </c>
      <c r="I10" s="6">
        <f>IF(Лист1!I10="г",1,0)</f>
        <v>0</v>
      </c>
      <c r="J10" s="6">
        <f>IF(Лист1!J10="а",1,0)</f>
        <v>0</v>
      </c>
      <c r="K10" s="6">
        <f>IF(Лист1!K10="н",1,0)</f>
        <v>0</v>
      </c>
      <c r="L10" s="6">
        <f>IF(Лист1!L10="с",1,0)</f>
        <v>0</v>
      </c>
      <c r="M10" s="6">
        <f>IF(Лист1!M10="т",1,0)</f>
        <v>0</v>
      </c>
      <c r="N10" s="6">
        <f>IF(Лист1!N10="в",1,0)</f>
        <v>0</v>
      </c>
      <c r="O10" s="6">
        <f>IF(Лист1!O10="о",1,0)</f>
        <v>0</v>
      </c>
      <c r="P10" s="1"/>
      <c r="Q10" s="1"/>
      <c r="R10" s="1"/>
      <c r="S10" s="1"/>
      <c r="T10" s="1"/>
    </row>
    <row r="11" spans="2:20" ht="18">
      <c r="B11" s="1"/>
      <c r="C11" s="1"/>
      <c r="D11" s="1"/>
      <c r="E11" s="1"/>
      <c r="F11" s="1"/>
      <c r="G11" s="1"/>
      <c r="H11" s="1"/>
      <c r="I11" s="1"/>
      <c r="J11" s="3"/>
      <c r="K11" s="8" t="s">
        <v>1</v>
      </c>
      <c r="L11" s="1"/>
      <c r="M11" s="1"/>
      <c r="N11" s="1"/>
      <c r="O11" s="1"/>
      <c r="P11" s="1"/>
      <c r="Q11" s="1"/>
      <c r="R11" s="1"/>
      <c r="S11" s="1"/>
      <c r="T11" s="1"/>
    </row>
    <row r="12" spans="2:20" ht="18">
      <c r="B12" s="1"/>
      <c r="C12" s="1"/>
      <c r="D12" s="1"/>
      <c r="E12" s="1"/>
      <c r="F12" s="1"/>
      <c r="G12" s="1"/>
      <c r="H12" s="1"/>
      <c r="I12" s="1"/>
      <c r="J12" s="3"/>
      <c r="K12" s="4"/>
      <c r="L12" s="1"/>
      <c r="M12" s="1"/>
      <c r="N12" s="1"/>
      <c r="O12" s="1"/>
      <c r="P12" s="1"/>
      <c r="Q12" s="1"/>
      <c r="R12" s="1"/>
      <c r="S12" s="1"/>
      <c r="T12" s="1"/>
    </row>
    <row r="13" spans="2:20" ht="18">
      <c r="B13" s="1"/>
      <c r="C13" s="1"/>
      <c r="D13" s="6">
        <f>IF(Лист1!D13="т",1,0)</f>
        <v>0</v>
      </c>
      <c r="E13" s="6">
        <f>IF(Лист1!E13="е",1,0)</f>
        <v>0</v>
      </c>
      <c r="F13" s="6">
        <f>IF(Лист1!F13="р",1,0)</f>
        <v>0</v>
      </c>
      <c r="G13" s="6">
        <f>IF(Лист1!G13="р",1,0)</f>
        <v>0</v>
      </c>
      <c r="H13" s="6">
        <f>IF(Лист1!H13="о",1,0)</f>
        <v>0</v>
      </c>
      <c r="I13" s="6">
        <f>IF(Лист1!I13="р",1,0)</f>
        <v>0</v>
      </c>
      <c r="J13" s="6">
        <f>IF(Лист1!J13="и",1,0)</f>
        <v>0</v>
      </c>
      <c r="K13" s="6">
        <f>IF(Лист1!K13="з",1,0)</f>
        <v>0</v>
      </c>
      <c r="L13" s="6">
        <f>IF(Лист1!L13="м",1,0)</f>
        <v>0</v>
      </c>
      <c r="M13" s="1"/>
      <c r="N13" s="1"/>
      <c r="O13" s="1"/>
      <c r="P13" s="1"/>
      <c r="Q13" s="1"/>
      <c r="R13" s="1"/>
      <c r="S13" s="1"/>
      <c r="T13" s="1"/>
    </row>
    <row r="14" spans="2:20" ht="18">
      <c r="B14" s="6">
        <f>IF(Лист1!B14="н",1,0)</f>
        <v>0</v>
      </c>
      <c r="C14" s="6">
        <f>IF(Лист1!C14="е",1,0)</f>
        <v>0</v>
      </c>
      <c r="D14" s="6">
        <f>IF(Лист1!D14="с",1,0)</f>
        <v>0</v>
      </c>
      <c r="E14" s="6">
        <f>IF(Лист1!E14="о",1,0)</f>
        <v>0</v>
      </c>
      <c r="F14" s="6">
        <f>IF(Лист1!F14="в",1,0)</f>
        <v>0</v>
      </c>
      <c r="G14" s="6">
        <f>IF(Лист1!G14="е",1,0)</f>
        <v>0</v>
      </c>
      <c r="H14" s="6">
        <f>IF(Лист1!H14="р",1,0)</f>
        <v>0</v>
      </c>
      <c r="I14" s="6">
        <f>IF(Лист1!I14="ш",1,0)</f>
        <v>0</v>
      </c>
      <c r="J14" s="6">
        <f>IF(Лист1!J14="е",1,0)</f>
        <v>0</v>
      </c>
      <c r="K14" s="6">
        <f>IF(Лист1!K14="н",1,0)</f>
        <v>0</v>
      </c>
      <c r="L14" s="6">
        <f>IF(Лист1!L14="н",1,0)</f>
        <v>0</v>
      </c>
      <c r="M14" s="6">
        <f>IF(Лист1!M14="о",1,0)</f>
        <v>0</v>
      </c>
      <c r="N14" s="6">
        <f>IF(Лист1!N14="л",1,0)</f>
        <v>0</v>
      </c>
      <c r="O14" s="6">
        <f>IF(Лист1!O14="е",1,0)</f>
        <v>0</v>
      </c>
      <c r="P14" s="6">
        <f>IF(Лист1!P14="т",1,0)</f>
        <v>0</v>
      </c>
      <c r="Q14" s="6">
        <f>IF(Лист1!Q14="н",1,0)</f>
        <v>0</v>
      </c>
      <c r="R14" s="6">
        <f>IF(Лист1!R14="и",1,0)</f>
        <v>0</v>
      </c>
      <c r="S14" s="6">
        <f>IF(Лист1!S14="е",1,0)</f>
        <v>0</v>
      </c>
      <c r="T14" s="1"/>
    </row>
    <row r="15" spans="2:20" ht="18">
      <c r="B15" s="1"/>
      <c r="C15" s="1"/>
      <c r="D15" s="1"/>
      <c r="E15" s="1"/>
      <c r="F15" s="1"/>
      <c r="G15" s="1"/>
      <c r="H15" s="1"/>
      <c r="I15" s="1"/>
      <c r="J15" s="3"/>
      <c r="K15" s="7" t="s">
        <v>2</v>
      </c>
      <c r="L15" s="1"/>
      <c r="M15" s="1"/>
      <c r="N15" s="1"/>
      <c r="O15" s="1"/>
      <c r="P15" s="1"/>
      <c r="Q15" s="1"/>
      <c r="R15" s="1"/>
      <c r="S15" s="1"/>
      <c r="T15" s="1"/>
    </row>
    <row r="16" spans="2:20" ht="18">
      <c r="B16" s="1"/>
      <c r="C16" s="1"/>
      <c r="D16" s="1"/>
      <c r="E16" s="6">
        <f>IF(Лист1!E16="в",1,0)</f>
        <v>0</v>
      </c>
      <c r="F16" s="6">
        <f>IF(Лист1!F16="ы",1,0)</f>
        <v>0</v>
      </c>
      <c r="G16" s="6">
        <f>IF(Лист1!G16="м",1,0)</f>
        <v>0</v>
      </c>
      <c r="H16" s="6">
        <f>IF(Лист1!H16="о",1,0)</f>
        <v>0</v>
      </c>
      <c r="I16" s="6">
        <f>IF(Лист1!I16="г",1,0)</f>
        <v>0</v>
      </c>
      <c r="J16" s="6">
        <f>IF(Лист1!J16="а",1,0)</f>
        <v>0</v>
      </c>
      <c r="K16" s="6">
        <f>IF(Лист1!K16="т",1,0)</f>
        <v>0</v>
      </c>
      <c r="L16" s="6">
        <f>IF(Лист1!L16="е",1,0)</f>
        <v>0</v>
      </c>
      <c r="M16" s="6">
        <f>IF(Лист1!M16="л",1,0)</f>
        <v>0</v>
      </c>
      <c r="N16" s="6">
        <f>IF(Лист1!N16="ь",1,0)</f>
        <v>0</v>
      </c>
      <c r="O16" s="6">
        <f>IF(Лист1!O16="с",1,0)</f>
        <v>0</v>
      </c>
      <c r="P16" s="6">
        <f>IF(Лист1!P16="т",1,0)</f>
        <v>0</v>
      </c>
      <c r="Q16" s="6">
        <f>IF(Лист1!Q16="в",1,0)</f>
        <v>0</v>
      </c>
      <c r="R16" s="6">
        <f>IF(Лист1!R16="о",1,0)</f>
        <v>0</v>
      </c>
      <c r="S16" s="1"/>
      <c r="T16" s="1"/>
    </row>
    <row r="17" spans="2:20" ht="18">
      <c r="B17" s="1"/>
      <c r="C17" s="1"/>
      <c r="D17" s="1"/>
      <c r="E17" s="1"/>
      <c r="F17" s="1"/>
      <c r="G17" s="1"/>
      <c r="H17" s="1"/>
      <c r="I17" s="1"/>
      <c r="J17" s="3"/>
      <c r="K17" s="7" t="s">
        <v>3</v>
      </c>
      <c r="L17" s="1"/>
      <c r="M17" s="1"/>
      <c r="N17" s="1"/>
      <c r="O17" s="1"/>
      <c r="P17" s="1"/>
      <c r="Q17" s="1"/>
      <c r="R17" s="1"/>
      <c r="S17" s="1"/>
      <c r="T1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2011-02-04T15:12:23Z</dcterms:created>
  <dcterms:modified xsi:type="dcterms:W3CDTF">2011-12-12T18:41:30Z</dcterms:modified>
  <cp:category/>
  <cp:version/>
  <cp:contentType/>
  <cp:contentStatus/>
</cp:coreProperties>
</file>